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13800" windowHeight="6930" tabRatio="812" firstSheet="1" activeTab="3"/>
  </bookViews>
  <sheets>
    <sheet name="Chart of Accounts (Unit 1)" sheetId="1" r:id="rId1"/>
    <sheet name="Dec Journal Entries (Unit 4)" sheetId="2" r:id="rId2"/>
    <sheet name="T-Accounts - autofill (Unit 4)" sheetId="5" r:id="rId3"/>
    <sheet name="Trial Balance-autofil (Unit 4)" sheetId="7" r:id="rId4"/>
    <sheet name="Adjusting Entries (Unit 4)" sheetId="8" r:id="rId5"/>
    <sheet name="Income Statement (Unit 5)" sheetId="9" r:id="rId6"/>
    <sheet name="Stmt of Retained Earnings (U5) " sheetId="10" r:id="rId7"/>
    <sheet name="Balance Sheet (Unit 5)" sheetId="11" r:id="rId8"/>
    <sheet name="Closing Entries (Unit 5)" sheetId="12" r:id="rId9"/>
    <sheet name="Post Closing Trial Bal (Unit 5)" sheetId="13" r:id="rId10"/>
    <sheet name="Financial Analysis (Unit 5)" sheetId="14" r:id="rId11"/>
  </sheets>
  <definedNames>
    <definedName name="_xlnm.Print_Area" localSheetId="7">'Balance Sheet (Unit 5)'!$A$1:$J$30</definedName>
    <definedName name="_xlnm.Print_Area" localSheetId="8">'Closing Entries (Unit 5)'!$A$1:$O$44</definedName>
    <definedName name="_xlnm.Print_Area" localSheetId="10">'Financial Analysis (Unit 5)'!$A$1:$J$60</definedName>
    <definedName name="_xlnm.Print_Area" localSheetId="2">'T-Accounts - autofill (Unit 4)'!$A$1:$N$50</definedName>
    <definedName name="_xlnm.Print_Area" localSheetId="3">'Trial Balance-autofil (Unit 4)'!$A$1:$H$33</definedName>
  </definedNames>
  <calcPr calcId="144525"/>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N16" i="8" l="1"/>
  <c r="J24" i="8"/>
  <c r="J23" i="8"/>
  <c r="J42" i="8" l="1"/>
  <c r="J44" i="8" s="1"/>
  <c r="J37" i="8"/>
  <c r="J29" i="8"/>
  <c r="J31" i="8" s="1"/>
  <c r="J21" i="8"/>
  <c r="F14" i="7"/>
  <c r="H14" i="7" s="1"/>
  <c r="I10" i="11" s="1"/>
  <c r="D14" i="13" s="1"/>
  <c r="E28" i="7"/>
  <c r="F21" i="7"/>
  <c r="F11" i="7"/>
  <c r="E26" i="7"/>
  <c r="G26" i="7" s="1"/>
  <c r="F10" i="7"/>
  <c r="H10" i="7" s="1"/>
  <c r="D22" i="11" s="1"/>
  <c r="C12" i="13" s="1"/>
  <c r="E25" i="7"/>
  <c r="G25" i="7" s="1"/>
  <c r="E14" i="9" s="1"/>
  <c r="F16" i="7"/>
  <c r="H16" i="7" s="1"/>
  <c r="I12" i="11" s="1"/>
  <c r="D16" i="13" s="1"/>
  <c r="E23" i="7"/>
  <c r="G23" i="7" s="1"/>
  <c r="E17" i="9" s="1"/>
  <c r="F8" i="7"/>
  <c r="E22" i="7"/>
  <c r="G22" i="7" s="1"/>
  <c r="E13" i="9" s="1"/>
  <c r="E18" i="7"/>
  <c r="B7" i="5"/>
  <c r="C20" i="5"/>
  <c r="G7" i="5"/>
  <c r="B12" i="5"/>
  <c r="C29" i="5"/>
  <c r="B35" i="5"/>
  <c r="C45" i="5"/>
  <c r="C49" i="5" s="1"/>
  <c r="G45" i="5"/>
  <c r="C11" i="5"/>
  <c r="G36" i="5"/>
  <c r="M28" i="5"/>
  <c r="G6" i="5"/>
  <c r="H5" i="5"/>
  <c r="H9" i="5" s="1"/>
  <c r="B10" i="5"/>
  <c r="C28" i="5"/>
  <c r="L35" i="5"/>
  <c r="C19" i="5"/>
  <c r="G4" i="5"/>
  <c r="B9" i="5"/>
  <c r="C8" i="5"/>
  <c r="G35" i="5"/>
  <c r="M27" i="5"/>
  <c r="C27" i="5"/>
  <c r="L19" i="5"/>
  <c r="C6" i="5"/>
  <c r="L4" i="5"/>
  <c r="H27" i="5"/>
  <c r="H31" i="5" s="1"/>
  <c r="D13" i="7" s="1"/>
  <c r="H13" i="7" s="1"/>
  <c r="I17" i="11" s="1"/>
  <c r="I18" i="11" s="1"/>
  <c r="C5" i="5"/>
  <c r="C31" i="5" l="1"/>
  <c r="D17" i="7" s="1"/>
  <c r="H17" i="7" s="1"/>
  <c r="I9" i="11" s="1"/>
  <c r="D17" i="13" s="1"/>
  <c r="D13" i="13"/>
  <c r="M31" i="5"/>
  <c r="D18" i="7" s="1"/>
  <c r="H18" i="7" s="1"/>
  <c r="I13" i="11" s="1"/>
  <c r="D18" i="13" s="1"/>
  <c r="D15" i="7"/>
  <c r="H15" i="7" s="1"/>
  <c r="G38" i="5"/>
  <c r="C28" i="7" s="1"/>
  <c r="G28" i="7" s="1"/>
  <c r="E12" i="9" s="1"/>
  <c r="G9" i="5"/>
  <c r="G10" i="5" s="1"/>
  <c r="C12" i="7" s="1"/>
  <c r="G12" i="7" s="1"/>
  <c r="D12" i="11" s="1"/>
  <c r="C10" i="13" s="1"/>
  <c r="E10" i="10" l="1"/>
  <c r="I11" i="11"/>
  <c r="D29" i="8"/>
  <c r="E12" i="12"/>
  <c r="G49" i="5"/>
  <c r="G19" i="5"/>
  <c r="C9" i="7" s="1"/>
  <c r="G9" i="7" s="1"/>
  <c r="D21" i="11" s="1"/>
  <c r="M45" i="5"/>
  <c r="B4" i="5"/>
  <c r="E52" i="2"/>
  <c r="D52" i="2"/>
  <c r="E22" i="11" l="1"/>
  <c r="C11" i="13"/>
  <c r="I14" i="11"/>
  <c r="D15" i="13"/>
  <c r="C20" i="7"/>
  <c r="B38" i="5"/>
  <c r="C24" i="7" s="1"/>
  <c r="L38" i="5"/>
  <c r="C27" i="7" s="1"/>
  <c r="L9" i="5"/>
  <c r="C8" i="7" s="1"/>
  <c r="G8" i="7" s="1"/>
  <c r="D10" i="11" s="1"/>
  <c r="C8" i="13" s="1"/>
  <c r="G22" i="5"/>
  <c r="C14" i="5"/>
  <c r="M49" i="5"/>
  <c r="E17" i="12"/>
  <c r="F30" i="7"/>
  <c r="E29" i="8"/>
  <c r="L22" i="5"/>
  <c r="B14" i="5"/>
  <c r="E30" i="7"/>
  <c r="C22" i="5"/>
  <c r="E11" i="12"/>
  <c r="G20" i="7" l="1"/>
  <c r="E23" i="12" s="1"/>
  <c r="D22" i="12" s="1"/>
  <c r="G24" i="7"/>
  <c r="G27" i="7"/>
  <c r="D21" i="7"/>
  <c r="D19" i="7"/>
  <c r="H19" i="7" s="1"/>
  <c r="I22" i="11" s="1"/>
  <c r="D19" i="13" s="1"/>
  <c r="C11" i="7"/>
  <c r="G11" i="7" s="1"/>
  <c r="D11" i="11" s="1"/>
  <c r="C9" i="13" s="1"/>
  <c r="B15" i="5"/>
  <c r="I20" i="11"/>
  <c r="E13" i="12"/>
  <c r="E16" i="12" l="1"/>
  <c r="E16" i="9"/>
  <c r="E15" i="12" s="1"/>
  <c r="E15" i="9"/>
  <c r="E14" i="12" s="1"/>
  <c r="H21" i="7"/>
  <c r="D30" i="7"/>
  <c r="C7" i="7"/>
  <c r="G7" i="7" s="1"/>
  <c r="D9" i="11" s="1"/>
  <c r="E17" i="11" l="1"/>
  <c r="C7" i="13"/>
  <c r="C22" i="13" s="1"/>
  <c r="E8" i="9"/>
  <c r="E9" i="9" s="1"/>
  <c r="H30" i="7"/>
  <c r="D7" i="12" l="1"/>
  <c r="E27" i="11"/>
  <c r="E8" i="12" l="1"/>
  <c r="C30" i="7"/>
  <c r="D32" i="7" s="1"/>
  <c r="G30" i="7" l="1"/>
  <c r="H32" i="7" s="1"/>
  <c r="D10" i="12" l="1"/>
  <c r="E20" i="9"/>
  <c r="E22" i="9" s="1"/>
  <c r="E9" i="10" s="1"/>
  <c r="D19" i="12" l="1"/>
  <c r="E20" i="12" s="1"/>
  <c r="E25" i="12" s="1"/>
  <c r="E11" i="10"/>
  <c r="I23" i="11" s="1"/>
  <c r="D25" i="12" l="1"/>
  <c r="D20" i="13"/>
  <c r="D22" i="13" s="1"/>
  <c r="E22" i="13" s="1"/>
  <c r="I24" i="11"/>
  <c r="I27" i="11" s="1"/>
</calcChain>
</file>

<file path=xl/sharedStrings.xml><?xml version="1.0" encoding="utf-8"?>
<sst xmlns="http://schemas.openxmlformats.org/spreadsheetml/2006/main" count="301" uniqueCount="136">
  <si>
    <t>Asset Accounts</t>
  </si>
  <si>
    <t>Liability Accounts</t>
  </si>
  <si>
    <t>Equity Accounts</t>
  </si>
  <si>
    <t xml:space="preserve">General Journal Entries </t>
  </si>
  <si>
    <t>Cash</t>
  </si>
  <si>
    <t>Notes Payable</t>
  </si>
  <si>
    <t>Common Stock</t>
  </si>
  <si>
    <t>Accounts Payable</t>
  </si>
  <si>
    <t>Dividends</t>
  </si>
  <si>
    <t>Prepaid Rent</t>
  </si>
  <si>
    <t>Office Supplies</t>
  </si>
  <si>
    <t>Accounts Receivable</t>
  </si>
  <si>
    <t xml:space="preserve">     Accumulated Depreciation</t>
  </si>
  <si>
    <t>Revenue Accounts</t>
  </si>
  <si>
    <t>Date</t>
  </si>
  <si>
    <t>Accounts</t>
  </si>
  <si>
    <t>Debit</t>
  </si>
  <si>
    <t>Credit</t>
  </si>
  <si>
    <t>Expense Accounts</t>
  </si>
  <si>
    <t>Rent Expense</t>
  </si>
  <si>
    <t>Interest Expense</t>
  </si>
  <si>
    <t>Depreciation Expense</t>
  </si>
  <si>
    <t>date</t>
  </si>
  <si>
    <t>Accounts Rec.</t>
  </si>
  <si>
    <t>Office supplies</t>
  </si>
  <si>
    <t>Prepaid rent</t>
  </si>
  <si>
    <t>Accounts payable</t>
  </si>
  <si>
    <t>Salary and wages expense</t>
  </si>
  <si>
    <t>Trial Balance</t>
  </si>
  <si>
    <t>Unadjusted trial balance</t>
  </si>
  <si>
    <t>Adjusting entries</t>
  </si>
  <si>
    <t>Adjusted trial balance</t>
  </si>
  <si>
    <t>Account</t>
  </si>
  <si>
    <t>Accumulated Depreciation</t>
  </si>
  <si>
    <t>Interest Payable</t>
  </si>
  <si>
    <t>Office Supplies Expense</t>
  </si>
  <si>
    <t xml:space="preserve">Adjusting Journal Entries </t>
  </si>
  <si>
    <t>Income Statement</t>
  </si>
  <si>
    <t xml:space="preserve">     Total Revenues</t>
  </si>
  <si>
    <t>Operating Expenses:</t>
  </si>
  <si>
    <t>Statement of Retained Earnings</t>
  </si>
  <si>
    <t>Beginning Balance:</t>
  </si>
  <si>
    <t>less Dividends:</t>
  </si>
  <si>
    <t>Balance Sheet</t>
  </si>
  <si>
    <t>Total Operating Expenses:</t>
  </si>
  <si>
    <t>Net Income (FIFO)</t>
  </si>
  <si>
    <t>Assets</t>
  </si>
  <si>
    <t>Liabilities and Owners' Equity</t>
  </si>
  <si>
    <t>Current Assets:</t>
  </si>
  <si>
    <t>Current Liabilities:</t>
  </si>
  <si>
    <t>Total Current Liabilities</t>
  </si>
  <si>
    <t>Long Term Liabilities:</t>
  </si>
  <si>
    <t>Total Long Term Liabilities:</t>
  </si>
  <si>
    <t>Total Liabilities:</t>
  </si>
  <si>
    <t>Long Term/Fixed Assets:</t>
  </si>
  <si>
    <t>Retained Earnings (FIFO):</t>
  </si>
  <si>
    <t>Total Assets:</t>
  </si>
  <si>
    <t>Total Liabilities &amp; Equity FIFO</t>
  </si>
  <si>
    <t xml:space="preserve">Closing Entries </t>
  </si>
  <si>
    <t xml:space="preserve">     Income Summary</t>
  </si>
  <si>
    <t>Retained Earnings</t>
  </si>
  <si>
    <t xml:space="preserve">     Dividends</t>
  </si>
  <si>
    <t>Post Closing Trial Balance</t>
  </si>
  <si>
    <t>Unadjusted Trial Balance</t>
  </si>
  <si>
    <t>Interest</t>
  </si>
  <si>
    <t>Loan Amount</t>
  </si>
  <si>
    <t>Annual interest rate</t>
  </si>
  <si>
    <t>Annual interest amount</t>
  </si>
  <si>
    <t>Monthly interest X # months in period</t>
  </si>
  <si>
    <t>Subtract actual amount on-hand</t>
  </si>
  <si>
    <t>Entry needed to make books equal amount on hand</t>
  </si>
  <si>
    <t xml:space="preserve">Place the accounts listed in the box below into their correct category on the sheet. The account will be classified as an Asset, Liability, Equity, Revenue, or Expense. This chart of accounts should help you identify the appropriate accounts to record to as you are analyzing and journaling transactions for this workbook. </t>
  </si>
  <si>
    <t>Place each of these accounts into the appropriate category.</t>
  </si>
  <si>
    <t>Equipment</t>
  </si>
  <si>
    <t>Salaries Expense</t>
  </si>
  <si>
    <t>M&amp;R Expense</t>
  </si>
  <si>
    <t>Utilities Expense</t>
  </si>
  <si>
    <t>Equipment Rental Revenue</t>
  </si>
  <si>
    <t>Dividents Payable</t>
  </si>
  <si>
    <t>Utilities expense</t>
  </si>
  <si>
    <t>Dividends Payable</t>
  </si>
  <si>
    <t>Monthly interest ($6000/12 months)</t>
  </si>
  <si>
    <t>Salaries Payable</t>
  </si>
  <si>
    <t>Unearned Equipment Rental Fees</t>
  </si>
  <si>
    <t xml:space="preserve">     Unearned Equipment Rental Fees</t>
  </si>
  <si>
    <t>Farm Branch Rentals</t>
  </si>
  <si>
    <t xml:space="preserve">     plus Net Income</t>
  </si>
  <si>
    <t>Total Equity</t>
  </si>
  <si>
    <t>As of December 31, 2015</t>
  </si>
  <si>
    <t>For Month Ending 12/31/2015</t>
  </si>
  <si>
    <t>Month ending 12/31/2015</t>
  </si>
  <si>
    <t>Month Ending 12/31/2015</t>
  </si>
  <si>
    <t xml:space="preserve">In the space below, discuss the closing process and explain why these accounts are closed and certain accounts remain open without posting transactions to Quickbooks. 
• Explain those accounts that remain open and why. 
</t>
  </si>
  <si>
    <t>In the review of the financials, be sure that you include all of the journal entries, adjustments, and employees that have been set up. 
Discuss the 3 main financial statements and what information is revealed about the company's current position and other related financials that are used during financial analysis.
Include at least 5 common financial ratios that help users of the financials understand the position of the company. Be sure to show your work on these ratios and explain why you are using specific numbers.
Include disclosures to accompany the December 31, 2015 financial statements. 
Be sure to include a separate note addressing each of the following: 
     Maturity dates of major liabilities 
     Depreciation policy
     Several examples of calculations of each to provide a thorough understanding</t>
  </si>
  <si>
    <t>Students should complete this worksheet and submit the entire workbook in Unit 1.</t>
  </si>
  <si>
    <t>Students should complete this worksheet and submit the entire workbook in Unit 4.</t>
  </si>
  <si>
    <t>Total:</t>
  </si>
  <si>
    <t>Depreciation</t>
  </si>
  <si>
    <t>Historical cost of equipment recorded on books</t>
  </si>
  <si>
    <t>Life of asset (in months)</t>
  </si>
  <si>
    <t>Monthly Depreciation Expense</t>
  </si>
  <si>
    <t xml:space="preserve"># of months expired in period </t>
  </si>
  <si>
    <t>Total Depreciation to be expensed for this period</t>
  </si>
  <si>
    <t>Back Hoe Rental Income</t>
  </si>
  <si>
    <t># of days expected to be rented</t>
  </si>
  <si>
    <t>Proposed income revenue per day</t>
  </si>
  <si>
    <t># days elapsed at 12/31/2015</t>
  </si>
  <si>
    <t>Total amount of rental revenue earned</t>
  </si>
  <si>
    <t xml:space="preserve">Total </t>
  </si>
  <si>
    <t>Balance in t-account at end of month</t>
  </si>
  <si>
    <t>Balance in t-account at end of month for back hoe rental</t>
  </si>
  <si>
    <t xml:space="preserve">Income Summary </t>
  </si>
  <si>
    <t xml:space="preserve">     Retained Earnings </t>
  </si>
  <si>
    <t>Ending Balance:</t>
  </si>
  <si>
    <t>Unearned Rental Fees</t>
  </si>
  <si>
    <t>Students should complete this worksheet and submit the entire workbook in Unit 4. (Note: This worksheet should autofill if journals are completed correctly.)</t>
  </si>
  <si>
    <t xml:space="preserve"> Students should complete this worksheet and submit the entire workbook in Unit 4. (Note: This worksheet should autofill if journals are completed correctly.)</t>
  </si>
  <si>
    <t>Students should complete this worksheet and submit the entire workbook in Unit 5. (Note: This worksheet should autofill if journals and trial balance is correct.)</t>
  </si>
  <si>
    <t>Write a summary of 2-3 paragraphs explaining how the tasks that you have completed previously (course objectives) impacted your ability to perform these entries.  </t>
  </si>
  <si>
    <t>Common stock</t>
  </si>
  <si>
    <t>Purchases</t>
  </si>
  <si>
    <t>Note payable</t>
  </si>
  <si>
    <t>Ofice supplies expenses</t>
  </si>
  <si>
    <t xml:space="preserve">Cash </t>
  </si>
  <si>
    <t>Accounts receivable</t>
  </si>
  <si>
    <t>Earned Rental Fees</t>
  </si>
  <si>
    <t>M $ R Expense</t>
  </si>
  <si>
    <t>Accounts Receivables</t>
  </si>
  <si>
    <t>Interest expense</t>
  </si>
  <si>
    <t>Accumulated depreciation</t>
  </si>
  <si>
    <t>Office supplies expense</t>
  </si>
  <si>
    <t xml:space="preserve">Tasks that I have been able co complete earlier have given me a strong foundation that had enabled me to perform these entries due to the strong foundation I gained. Through previous work I was able to learn the correct classification of accounts i.e which accounts are assets which are liabilities, revenues, expenses and equity.
 Through previous tasks I have also been able to learn about how to make the correct journal entries. I have also been able to learn how to make postings into the account ledgers and make a trial balance. Previous tasks have also enabled me to make the appropriate adjusting entries and income statement. 
</t>
  </si>
  <si>
    <t>Rent expense</t>
  </si>
  <si>
    <t>Salaries expenses</t>
  </si>
  <si>
    <t>Earned rental fees</t>
  </si>
  <si>
    <t>Back hoe rental income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</si>
</sst>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44" formatCode="_(&quot;$&quot;* #,##0.00_);_(&quot;$&quot;* \(#,##0.00\);_(&quot;$&quot;* &quot;-&quot;??_);_(@_)"/>
    <numFmt numFmtId="43" formatCode="_(* #,##0.00_);_(* \(#,##0.00\);_(* &quot;-&quot;??_);_(@_)"/>
    <numFmt numFmtId="164" formatCode="[$-409]d\-mmm"/>
    <numFmt numFmtId="165" formatCode="m/d"/>
    <numFmt numFmtId="166" formatCode="_(* #,##0_);_(* \(#,##0\);_(* &quot;-&quot;??_);_(@_)"/>
    <numFmt numFmtId="167" formatCode="_(&quot;$&quot;* #,##0_);_(&quot;$&quot;* \(#,##0\);_(&quot;$&quot;* &quot;-&quot;??_);_(@_)"/>
  </numFmts>
  <fonts count="25" x14ac:knownFonts="1">
    <font>
      <sz val="11"/>
      <color rgb="FF000000"/>
      <name val="Calibri"/>
    </font>
    <font>
      <b/>
      <sz val="12"/>
      <color rgb="FF000000"/>
      <name val="Arial"/>
      <family val="2"/>
    </font>
    <font>
      <sz val="11"/>
      <name val="Calibri"/>
      <family val="2"/>
    </font>
    <font>
      <b/>
      <sz val="12"/>
      <color rgb="FF000000"/>
      <name val="Calibri"/>
      <family val="2"/>
    </font>
    <font>
      <sz val="12"/>
      <color rgb="FF000000"/>
      <name val="Arial"/>
      <family val="2"/>
    </font>
    <font>
      <b/>
      <sz val="11"/>
      <color rgb="FF000000"/>
      <name val="Calibri"/>
      <family val="2"/>
    </font>
    <font>
      <sz val="12"/>
      <name val="Arial"/>
      <family val="2"/>
    </font>
    <font>
      <i/>
      <sz val="11"/>
      <color rgb="FF000000"/>
      <name val="Calibri"/>
      <family val="2"/>
    </font>
    <font>
      <sz val="11"/>
      <color rgb="FF938953"/>
      <name val="Calibri"/>
      <family val="2"/>
    </font>
    <font>
      <sz val="12"/>
      <color rgb="FF000000"/>
      <name val="Calibri"/>
      <family val="2"/>
    </font>
    <font>
      <sz val="11"/>
      <color rgb="FF000000"/>
      <name val="Calibri"/>
      <family val="2"/>
    </font>
    <font>
      <b/>
      <sz val="11"/>
      <color theme="8" tint="-0.249977111117893"/>
      <name val="Calibri"/>
      <family val="2"/>
    </font>
    <font>
      <b/>
      <sz val="12"/>
      <color theme="8" tint="-0.249977111117893"/>
      <name val="Arial"/>
      <family val="2"/>
    </font>
    <font>
      <b/>
      <sz val="11"/>
      <name val="Calibri Light"/>
      <family val="2"/>
      <scheme val="major"/>
    </font>
    <font>
      <b/>
      <i/>
      <sz val="11"/>
      <color theme="8" tint="-0.249977111117893"/>
      <name val="Calibri"/>
      <family val="2"/>
    </font>
    <font>
      <sz val="11"/>
      <color rgb="FF000000"/>
      <name val="Verdana"/>
      <family val="2"/>
    </font>
    <font>
      <b/>
      <sz val="11"/>
      <color rgb="FF000000"/>
      <name val="Calibri Light"/>
      <family val="2"/>
      <scheme val="major"/>
    </font>
    <font>
      <sz val="11"/>
      <color rgb="FF000000"/>
      <name val="Arial"/>
      <family val="2"/>
    </font>
    <font>
      <b/>
      <i/>
      <sz val="11"/>
      <color rgb="FFFF0000"/>
      <name val="Calibri"/>
      <family val="2"/>
    </font>
    <font>
      <b/>
      <i/>
      <sz val="12"/>
      <color rgb="FFFF0000"/>
      <name val="Calibri"/>
      <family val="2"/>
    </font>
    <font>
      <b/>
      <sz val="11"/>
      <name val="Calibri"/>
      <family val="2"/>
    </font>
    <font>
      <sz val="10"/>
      <color rgb="FF000000"/>
      <name val="Calibri"/>
      <family val="2"/>
    </font>
    <font>
      <b/>
      <sz val="10"/>
      <color rgb="FF000000"/>
      <name val="Verdana"/>
      <family val="2"/>
    </font>
    <font>
      <sz val="11"/>
      <color rgb="FF000000"/>
      <name val="Calibri"/>
    </font>
    <font>
      <sz val="11"/>
      <name val="Arial"/>
      <family val="2"/>
    </font>
  </fonts>
  <fills count="7">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5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rgb="FF000000"/>
      </right>
      <top/>
      <bottom style="thin">
        <color indexed="64"/>
      </bottom>
      <diagonal/>
    </border>
    <border>
      <left/>
      <right/>
      <top style="thin">
        <color indexed="64"/>
      </top>
      <bottom style="double">
        <color indexed="64"/>
      </bottom>
      <diagonal/>
    </border>
    <border>
      <left style="thin">
        <color rgb="FF000000"/>
      </left>
      <right/>
      <top style="thin">
        <color indexed="64"/>
      </top>
      <bottom style="double">
        <color indexed="64"/>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43" fontId="10" fillId="0" borderId="0" applyFont="0" applyFill="0" applyBorder="0" applyAlignment="0" applyProtection="0"/>
    <xf numFmtId="0" fontId="10" fillId="0" borderId="15"/>
    <xf numFmtId="44" fontId="23" fillId="0" borderId="0" applyFont="0" applyFill="0" applyBorder="0" applyAlignment="0" applyProtection="0"/>
  </cellStyleXfs>
  <cellXfs count="266">
    <xf numFmtId="0" fontId="0" fillId="0" borderId="0" xfId="0"/>
    <xf numFmtId="0" fontId="0" fillId="0" borderId="4" xfId="0" applyBorder="1"/>
    <xf numFmtId="17" fontId="1" fillId="0" borderId="5" xfId="0" applyNumberFormat="1" applyFont="1" applyBorder="1" applyAlignment="1">
      <alignment horizontal="center" wrapText="1"/>
    </xf>
    <xf numFmtId="0" fontId="1" fillId="0" borderId="5" xfId="0" applyFont="1" applyBorder="1" applyAlignment="1">
      <alignment horizontal="center" wrapText="1"/>
    </xf>
    <xf numFmtId="17" fontId="1" fillId="0" borderId="7" xfId="0" applyNumberFormat="1" applyFont="1" applyBorder="1" applyAlignment="1">
      <alignment horizontal="center" wrapText="1"/>
    </xf>
    <xf numFmtId="0" fontId="1" fillId="0" borderId="7" xfId="0" applyFont="1" applyBorder="1" applyAlignment="1">
      <alignment horizontal="center" wrapText="1"/>
    </xf>
    <xf numFmtId="16" fontId="4" fillId="0" borderId="5" xfId="0" applyNumberFormat="1" applyFont="1" applyBorder="1"/>
    <xf numFmtId="0" fontId="4" fillId="3" borderId="5" xfId="0" applyFont="1" applyFill="1" applyBorder="1"/>
    <xf numFmtId="43" fontId="4" fillId="0" borderId="5" xfId="0" applyNumberFormat="1" applyFont="1" applyBorder="1"/>
    <xf numFmtId="0" fontId="4" fillId="0" borderId="5" xfId="0" applyFont="1" applyBorder="1"/>
    <xf numFmtId="0" fontId="5" fillId="0" borderId="0" xfId="0" applyFont="1"/>
    <xf numFmtId="0" fontId="0" fillId="0" borderId="0" xfId="0" applyAlignment="1">
      <alignment vertical="center"/>
    </xf>
    <xf numFmtId="164" fontId="4" fillId="3" borderId="5" xfId="0" applyNumberFormat="1" applyFont="1" applyFill="1" applyBorder="1"/>
    <xf numFmtId="0" fontId="4" fillId="3" borderId="15" xfId="0" applyFont="1" applyFill="1" applyBorder="1"/>
    <xf numFmtId="0" fontId="6" fillId="3" borderId="5" xfId="0" applyFont="1" applyFill="1" applyBorder="1"/>
    <xf numFmtId="165" fontId="7" fillId="0" borderId="0" xfId="0" applyNumberFormat="1" applyFont="1" applyAlignment="1">
      <alignment vertical="center"/>
    </xf>
    <xf numFmtId="0" fontId="7" fillId="0" borderId="0" xfId="0" applyFont="1"/>
    <xf numFmtId="0" fontId="0" fillId="0" borderId="5" xfId="0" applyBorder="1"/>
    <xf numFmtId="164" fontId="4" fillId="0" borderId="5" xfId="0" applyNumberFormat="1" applyFont="1" applyBorder="1"/>
    <xf numFmtId="165" fontId="0" fillId="0" borderId="0" xfId="0" applyNumberFormat="1" applyAlignment="1">
      <alignment vertical="center"/>
    </xf>
    <xf numFmtId="0" fontId="4" fillId="3" borderId="16" xfId="0" applyFont="1" applyFill="1" applyBorder="1"/>
    <xf numFmtId="43" fontId="1" fillId="0" borderId="5" xfId="0" applyNumberFormat="1" applyFont="1" applyBorder="1"/>
    <xf numFmtId="43" fontId="0" fillId="0" borderId="0" xfId="0" applyNumberFormat="1"/>
    <xf numFmtId="43" fontId="4" fillId="0" borderId="0" xfId="0" applyNumberFormat="1" applyFont="1"/>
    <xf numFmtId="16" fontId="0" fillId="0" borderId="0" xfId="0" applyNumberFormat="1"/>
    <xf numFmtId="166" fontId="0" fillId="0" borderId="0" xfId="0" applyNumberFormat="1"/>
    <xf numFmtId="0" fontId="1" fillId="0" borderId="5" xfId="0" applyFont="1" applyBorder="1"/>
    <xf numFmtId="0" fontId="1" fillId="0" borderId="17" xfId="0" applyFont="1" applyBorder="1"/>
    <xf numFmtId="0" fontId="1" fillId="0" borderId="17" xfId="0" applyFont="1" applyBorder="1" applyAlignment="1">
      <alignment horizontal="center"/>
    </xf>
    <xf numFmtId="0" fontId="6" fillId="0" borderId="5" xfId="0" applyFont="1" applyBorder="1"/>
    <xf numFmtId="0" fontId="0" fillId="0" borderId="24" xfId="0" applyBorder="1"/>
    <xf numFmtId="0" fontId="0" fillId="0" borderId="25" xfId="0" applyBorder="1"/>
    <xf numFmtId="0" fontId="0" fillId="0" borderId="26" xfId="0" applyBorder="1"/>
    <xf numFmtId="0" fontId="0" fillId="0" borderId="28" xfId="0" applyBorder="1"/>
    <xf numFmtId="0" fontId="0" fillId="0" borderId="27" xfId="0" applyBorder="1"/>
    <xf numFmtId="0" fontId="4" fillId="0" borderId="0" xfId="0" applyFont="1"/>
    <xf numFmtId="43" fontId="4" fillId="0" borderId="18" xfId="0" applyNumberFormat="1" applyFont="1" applyBorder="1"/>
    <xf numFmtId="0" fontId="1" fillId="0" borderId="0" xfId="0" applyFont="1"/>
    <xf numFmtId="43" fontId="1" fillId="0" borderId="0" xfId="0" applyNumberFormat="1" applyFont="1"/>
    <xf numFmtId="0" fontId="0" fillId="0" borderId="29" xfId="0" applyBorder="1"/>
    <xf numFmtId="0" fontId="4" fillId="0" borderId="28" xfId="0" applyFont="1" applyBorder="1"/>
    <xf numFmtId="0" fontId="4" fillId="0" borderId="30" xfId="0" applyFont="1" applyBorder="1"/>
    <xf numFmtId="44" fontId="4" fillId="0" borderId="30" xfId="0" applyNumberFormat="1" applyFont="1" applyBorder="1"/>
    <xf numFmtId="0" fontId="4" fillId="0" borderId="31" xfId="0" applyFont="1" applyBorder="1"/>
    <xf numFmtId="0" fontId="9" fillId="0" borderId="0" xfId="0" applyFont="1"/>
    <xf numFmtId="17" fontId="1" fillId="0" borderId="17" xfId="0" applyNumberFormat="1" applyFont="1" applyBorder="1" applyAlignment="1">
      <alignment horizontal="center" wrapText="1"/>
    </xf>
    <xf numFmtId="0" fontId="1" fillId="0" borderId="17" xfId="0" applyFont="1" applyBorder="1" applyAlignment="1">
      <alignment horizontal="center" wrapText="1"/>
    </xf>
    <xf numFmtId="43" fontId="0" fillId="0" borderId="5" xfId="0" applyNumberFormat="1" applyBorder="1"/>
    <xf numFmtId="0" fontId="0" fillId="4" borderId="0" xfId="0" applyFill="1"/>
    <xf numFmtId="0" fontId="11" fillId="0" borderId="0" xfId="0" applyFont="1"/>
    <xf numFmtId="0" fontId="12" fillId="0" borderId="5" xfId="0" applyFont="1" applyBorder="1"/>
    <xf numFmtId="0" fontId="10" fillId="0" borderId="0" xfId="0" applyFont="1"/>
    <xf numFmtId="43" fontId="4" fillId="0" borderId="3" xfId="0" applyNumberFormat="1" applyFont="1" applyBorder="1"/>
    <xf numFmtId="0" fontId="4" fillId="0" borderId="17" xfId="0" applyFont="1" applyBorder="1"/>
    <xf numFmtId="0" fontId="4" fillId="0" borderId="34" xfId="0" applyFont="1" applyBorder="1"/>
    <xf numFmtId="0" fontId="4" fillId="0" borderId="33" xfId="0" applyFont="1" applyBorder="1"/>
    <xf numFmtId="0" fontId="3" fillId="0" borderId="0" xfId="0" applyFont="1" applyAlignment="1">
      <alignment horizontal="center"/>
    </xf>
    <xf numFmtId="0" fontId="0" fillId="0" borderId="0" xfId="0"/>
    <xf numFmtId="0" fontId="4" fillId="0" borderId="5" xfId="0" applyFont="1" applyFill="1" applyBorder="1"/>
    <xf numFmtId="0" fontId="14" fillId="0" borderId="0" xfId="0" applyFont="1"/>
    <xf numFmtId="0" fontId="0" fillId="0" borderId="15" xfId="0" applyBorder="1"/>
    <xf numFmtId="3" fontId="0" fillId="0" borderId="15" xfId="0" applyNumberFormat="1" applyBorder="1"/>
    <xf numFmtId="44" fontId="4" fillId="0" borderId="32" xfId="0" applyNumberFormat="1" applyFont="1" applyBorder="1"/>
    <xf numFmtId="0" fontId="15" fillId="0" borderId="0" xfId="0" applyFont="1" applyAlignment="1">
      <alignment horizontal="left" vertical="center" indent="1"/>
    </xf>
    <xf numFmtId="0" fontId="4" fillId="5" borderId="5" xfId="0" applyFont="1" applyFill="1" applyBorder="1"/>
    <xf numFmtId="16" fontId="0" fillId="0" borderId="0" xfId="0" applyNumberFormat="1" applyFill="1"/>
    <xf numFmtId="43" fontId="0" fillId="0" borderId="0" xfId="0" applyNumberFormat="1" applyFill="1"/>
    <xf numFmtId="43" fontId="0" fillId="0" borderId="15" xfId="0" applyNumberFormat="1" applyFill="1" applyBorder="1"/>
    <xf numFmtId="43" fontId="0" fillId="0" borderId="32" xfId="0" applyNumberFormat="1" applyFill="1" applyBorder="1"/>
    <xf numFmtId="43" fontId="0" fillId="0" borderId="15" xfId="0" applyNumberFormat="1" applyBorder="1"/>
    <xf numFmtId="0" fontId="0" fillId="0" borderId="0" xfId="0" applyFill="1"/>
    <xf numFmtId="0" fontId="10" fillId="0" borderId="0" xfId="0" applyFont="1" applyFill="1"/>
    <xf numFmtId="0" fontId="3" fillId="0" borderId="0" xfId="0" applyFont="1" applyFill="1" applyAlignment="1">
      <alignment horizontal="center"/>
    </xf>
    <xf numFmtId="0" fontId="0" fillId="0" borderId="4" xfId="0" applyFill="1" applyBorder="1"/>
    <xf numFmtId="0" fontId="4" fillId="0" borderId="15" xfId="0" applyFont="1" applyFill="1" applyBorder="1"/>
    <xf numFmtId="43" fontId="4" fillId="0" borderId="15" xfId="0" applyNumberFormat="1" applyFont="1" applyBorder="1"/>
    <xf numFmtId="0" fontId="4" fillId="0" borderId="15" xfId="0" applyFont="1" applyBorder="1"/>
    <xf numFmtId="0" fontId="6" fillId="0" borderId="15" xfId="0" applyFont="1" applyBorder="1"/>
    <xf numFmtId="0" fontId="1" fillId="0" borderId="15" xfId="0" applyFont="1" applyBorder="1"/>
    <xf numFmtId="43" fontId="1" fillId="0" borderId="15" xfId="0" applyNumberFormat="1" applyFont="1" applyBorder="1"/>
    <xf numFmtId="0" fontId="0" fillId="0" borderId="38" xfId="0" applyBorder="1"/>
    <xf numFmtId="0" fontId="0" fillId="0" borderId="39" xfId="0" applyBorder="1"/>
    <xf numFmtId="0" fontId="1" fillId="0" borderId="38" xfId="0" applyFont="1" applyBorder="1"/>
    <xf numFmtId="43" fontId="4" fillId="0" borderId="39" xfId="0" applyNumberFormat="1" applyFont="1" applyBorder="1"/>
    <xf numFmtId="43" fontId="1" fillId="0" borderId="39" xfId="0" applyNumberFormat="1" applyFont="1" applyBorder="1"/>
    <xf numFmtId="44" fontId="1" fillId="0" borderId="39" xfId="0" applyNumberFormat="1" applyFont="1" applyBorder="1"/>
    <xf numFmtId="0" fontId="4" fillId="0" borderId="39" xfId="0" applyFont="1" applyBorder="1"/>
    <xf numFmtId="0" fontId="0" fillId="0" borderId="40" xfId="0" applyBorder="1"/>
    <xf numFmtId="0" fontId="0" fillId="0" borderId="41" xfId="0" applyBorder="1"/>
    <xf numFmtId="0" fontId="4" fillId="0" borderId="41" xfId="0" applyFont="1" applyBorder="1"/>
    <xf numFmtId="0" fontId="4" fillId="0" borderId="42" xfId="0" applyFont="1" applyBorder="1"/>
    <xf numFmtId="16" fontId="4" fillId="0" borderId="33" xfId="0" applyNumberFormat="1" applyFont="1" applyBorder="1"/>
    <xf numFmtId="0" fontId="6" fillId="0" borderId="33" xfId="0" applyFont="1" applyBorder="1"/>
    <xf numFmtId="0" fontId="13" fillId="6" borderId="36" xfId="0" applyFont="1" applyFill="1" applyBorder="1"/>
    <xf numFmtId="0" fontId="13" fillId="6" borderId="15" xfId="0" applyFont="1" applyFill="1" applyBorder="1"/>
    <xf numFmtId="0" fontId="13" fillId="6" borderId="41" xfId="0" applyFont="1" applyFill="1" applyBorder="1"/>
    <xf numFmtId="0" fontId="16" fillId="6" borderId="35" xfId="0" applyFont="1" applyFill="1" applyBorder="1"/>
    <xf numFmtId="0" fontId="16" fillId="6" borderId="37" xfId="0" applyFont="1" applyFill="1" applyBorder="1"/>
    <xf numFmtId="0" fontId="16" fillId="6" borderId="38" xfId="0" applyFont="1" applyFill="1" applyBorder="1"/>
    <xf numFmtId="0" fontId="16" fillId="6" borderId="39" xfId="0" applyFont="1" applyFill="1" applyBorder="1"/>
    <xf numFmtId="0" fontId="13" fillId="6" borderId="39" xfId="0" applyFont="1" applyFill="1" applyBorder="1"/>
    <xf numFmtId="0" fontId="16" fillId="6" borderId="40" xfId="0" applyFont="1" applyFill="1" applyBorder="1"/>
    <xf numFmtId="0" fontId="16" fillId="6" borderId="42" xfId="0" applyFont="1" applyFill="1" applyBorder="1"/>
    <xf numFmtId="0" fontId="18" fillId="0" borderId="0" xfId="0" applyFont="1"/>
    <xf numFmtId="0" fontId="2" fillId="0" borderId="15" xfId="0" applyFont="1" applyBorder="1" applyAlignment="1"/>
    <xf numFmtId="0" fontId="18" fillId="0" borderId="15" xfId="0" applyFont="1" applyBorder="1" applyAlignment="1">
      <alignment horizontal="left"/>
    </xf>
    <xf numFmtId="43" fontId="0" fillId="0" borderId="19" xfId="0" applyNumberFormat="1" applyFill="1" applyBorder="1"/>
    <xf numFmtId="43" fontId="0" fillId="0" borderId="22" xfId="0" applyNumberFormat="1" applyFill="1" applyBorder="1"/>
    <xf numFmtId="0" fontId="0" fillId="0" borderId="47" xfId="0" applyFill="1" applyBorder="1"/>
    <xf numFmtId="166" fontId="0" fillId="0" borderId="19" xfId="0" applyNumberFormat="1" applyFill="1" applyBorder="1"/>
    <xf numFmtId="3" fontId="0" fillId="0" borderId="0" xfId="0" applyNumberFormat="1" applyFill="1"/>
    <xf numFmtId="43" fontId="0" fillId="0" borderId="20" xfId="0" applyNumberFormat="1" applyFill="1" applyBorder="1"/>
    <xf numFmtId="0" fontId="0" fillId="0" borderId="15" xfId="0" applyFill="1" applyBorder="1"/>
    <xf numFmtId="43" fontId="0" fillId="0" borderId="43" xfId="0" applyNumberFormat="1" applyFill="1" applyBorder="1"/>
    <xf numFmtId="0" fontId="0" fillId="0" borderId="20" xfId="0" applyFill="1" applyBorder="1"/>
    <xf numFmtId="43" fontId="0" fillId="0" borderId="48" xfId="0" applyNumberFormat="1" applyFill="1" applyBorder="1"/>
    <xf numFmtId="0" fontId="0" fillId="0" borderId="21" xfId="0" applyFill="1" applyBorder="1"/>
    <xf numFmtId="0" fontId="0" fillId="0" borderId="18" xfId="0" applyFill="1" applyBorder="1"/>
    <xf numFmtId="166" fontId="0" fillId="0" borderId="20" xfId="0" applyNumberFormat="1" applyFill="1" applyBorder="1"/>
    <xf numFmtId="43" fontId="0" fillId="0" borderId="45" xfId="0" applyNumberFormat="1" applyFill="1" applyBorder="1"/>
    <xf numFmtId="43" fontId="0" fillId="0" borderId="21" xfId="0" applyNumberFormat="1" applyFill="1" applyBorder="1"/>
    <xf numFmtId="43" fontId="0" fillId="0" borderId="18" xfId="0" applyNumberFormat="1" applyFill="1" applyBorder="1"/>
    <xf numFmtId="43" fontId="0" fillId="0" borderId="2" xfId="0" applyNumberFormat="1" applyFill="1" applyBorder="1"/>
    <xf numFmtId="0" fontId="0" fillId="0" borderId="19" xfId="0" applyFill="1" applyBorder="1"/>
    <xf numFmtId="3" fontId="0" fillId="0" borderId="20" xfId="0" applyNumberFormat="1" applyFill="1" applyBorder="1"/>
    <xf numFmtId="3" fontId="0" fillId="0" borderId="18" xfId="0" applyNumberFormat="1" applyFill="1" applyBorder="1"/>
    <xf numFmtId="166" fontId="0" fillId="0" borderId="0" xfId="0" applyNumberFormat="1" applyFill="1"/>
    <xf numFmtId="0" fontId="0" fillId="0" borderId="20" xfId="0" applyFill="1" applyBorder="1" applyAlignment="1">
      <alignment horizontal="center"/>
    </xf>
    <xf numFmtId="43" fontId="0" fillId="0" borderId="0" xfId="0" applyNumberFormat="1" applyFill="1" applyAlignment="1">
      <alignment horizontal="right"/>
    </xf>
    <xf numFmtId="16" fontId="0" fillId="0" borderId="0" xfId="0" applyNumberFormat="1" applyFill="1" applyAlignment="1">
      <alignment horizontal="right"/>
    </xf>
    <xf numFmtId="166" fontId="0" fillId="0" borderId="0" xfId="0" applyNumberFormat="1" applyFill="1" applyAlignment="1">
      <alignment horizontal="center"/>
    </xf>
    <xf numFmtId="0" fontId="0" fillId="0" borderId="43" xfId="0" applyFill="1" applyBorder="1"/>
    <xf numFmtId="3" fontId="0" fillId="0" borderId="15" xfId="0" applyNumberFormat="1" applyFill="1" applyBorder="1"/>
    <xf numFmtId="3" fontId="0" fillId="0" borderId="43" xfId="0" applyNumberFormat="1" applyFill="1" applyBorder="1"/>
    <xf numFmtId="166" fontId="0" fillId="0" borderId="21" xfId="0" applyNumberFormat="1" applyFill="1" applyBorder="1"/>
    <xf numFmtId="166" fontId="0" fillId="0" borderId="46" xfId="0" applyNumberFormat="1" applyFill="1" applyBorder="1"/>
    <xf numFmtId="3" fontId="0" fillId="0" borderId="46" xfId="0" applyNumberFormat="1" applyFill="1" applyBorder="1"/>
    <xf numFmtId="0" fontId="0" fillId="0" borderId="47" xfId="0" applyFill="1" applyBorder="1" applyAlignment="1">
      <alignment horizontal="center"/>
    </xf>
    <xf numFmtId="0" fontId="8" fillId="0" borderId="0" xfId="0" applyFont="1" applyFill="1"/>
    <xf numFmtId="166" fontId="0" fillId="0" borderId="19" xfId="0" applyNumberFormat="1" applyFill="1" applyBorder="1" applyAlignment="1">
      <alignment horizontal="right"/>
    </xf>
    <xf numFmtId="0" fontId="0" fillId="0" borderId="44" xfId="0" applyFill="1" applyBorder="1"/>
    <xf numFmtId="3" fontId="0" fillId="0" borderId="32" xfId="0" applyNumberFormat="1" applyFill="1" applyBorder="1"/>
    <xf numFmtId="0" fontId="19" fillId="0" borderId="15" xfId="0" applyFont="1" applyBorder="1" applyAlignment="1">
      <alignment horizontal="left"/>
    </xf>
    <xf numFmtId="0" fontId="0" fillId="0" borderId="37" xfId="0" applyBorder="1"/>
    <xf numFmtId="0" fontId="4" fillId="0" borderId="38" xfId="0" applyFont="1" applyBorder="1"/>
    <xf numFmtId="0" fontId="0" fillId="0" borderId="42" xfId="0" applyBorder="1"/>
    <xf numFmtId="0" fontId="17" fillId="0" borderId="0" xfId="0" applyFont="1" applyFill="1"/>
    <xf numFmtId="0" fontId="5" fillId="0" borderId="0" xfId="0" applyFont="1" applyAlignment="1">
      <alignment horizontal="center"/>
    </xf>
    <xf numFmtId="0" fontId="5" fillId="0" borderId="0" xfId="0" applyFont="1" applyFill="1"/>
    <xf numFmtId="0" fontId="5" fillId="0" borderId="0" xfId="0" applyFont="1" applyFill="1" applyAlignment="1">
      <alignment horizontal="center"/>
    </xf>
    <xf numFmtId="16" fontId="5" fillId="0" borderId="0" xfId="0" applyNumberFormat="1" applyFont="1"/>
    <xf numFmtId="166" fontId="0" fillId="0" borderId="52" xfId="0" applyNumberFormat="1" applyFill="1" applyBorder="1"/>
    <xf numFmtId="3" fontId="0" fillId="0" borderId="52" xfId="0" applyNumberFormat="1" applyFill="1" applyBorder="1"/>
    <xf numFmtId="43" fontId="0" fillId="0" borderId="52" xfId="0" applyNumberFormat="1" applyFill="1" applyBorder="1"/>
    <xf numFmtId="0" fontId="0" fillId="0" borderId="15" xfId="0" applyBorder="1" applyAlignment="1">
      <alignment wrapText="1"/>
    </xf>
    <xf numFmtId="0" fontId="10" fillId="6" borderId="15" xfId="0" applyFont="1" applyFill="1" applyBorder="1" applyAlignment="1">
      <alignment vertical="top" wrapText="1"/>
    </xf>
    <xf numFmtId="0" fontId="9" fillId="0" borderId="15" xfId="0" applyFont="1" applyBorder="1" applyAlignment="1">
      <alignment vertical="top" wrapText="1"/>
    </xf>
    <xf numFmtId="0" fontId="3" fillId="0" borderId="15" xfId="0" applyFont="1" applyBorder="1" applyAlignment="1">
      <alignment vertical="top" wrapText="1"/>
    </xf>
    <xf numFmtId="43" fontId="4" fillId="0" borderId="5" xfId="0" applyNumberFormat="1" applyFont="1" applyFill="1" applyBorder="1"/>
    <xf numFmtId="0" fontId="4" fillId="0" borderId="0" xfId="0" applyFont="1" applyFill="1"/>
    <xf numFmtId="0" fontId="17" fillId="6" borderId="38" xfId="0" applyFont="1" applyFill="1" applyBorder="1"/>
    <xf numFmtId="0" fontId="17" fillId="6" borderId="40" xfId="0" applyFont="1" applyFill="1" applyBorder="1"/>
    <xf numFmtId="6" fontId="4" fillId="3" borderId="5" xfId="0" applyNumberFormat="1" applyFont="1" applyFill="1" applyBorder="1"/>
    <xf numFmtId="44" fontId="4" fillId="0" borderId="5" xfId="3" applyFont="1" applyBorder="1"/>
    <xf numFmtId="6" fontId="0" fillId="4" borderId="0" xfId="0" applyNumberFormat="1" applyFill="1"/>
    <xf numFmtId="167" fontId="0" fillId="4" borderId="0" xfId="3" applyNumberFormat="1" applyFont="1" applyFill="1"/>
    <xf numFmtId="6" fontId="0" fillId="4" borderId="32" xfId="0" applyNumberFormat="1" applyFill="1" applyBorder="1"/>
    <xf numFmtId="9" fontId="0" fillId="4" borderId="32" xfId="0" applyNumberFormat="1" applyFill="1" applyBorder="1"/>
    <xf numFmtId="6" fontId="4" fillId="0" borderId="5" xfId="0" applyNumberFormat="1" applyFont="1" applyBorder="1"/>
    <xf numFmtId="6" fontId="4" fillId="0" borderId="5" xfId="1" applyNumberFormat="1" applyFont="1" applyBorder="1"/>
    <xf numFmtId="0" fontId="3" fillId="0" borderId="0" xfId="0" applyFont="1" applyAlignment="1">
      <alignment horizontal="center"/>
    </xf>
    <xf numFmtId="0" fontId="0" fillId="0" borderId="0" xfId="0"/>
    <xf numFmtId="0" fontId="10" fillId="2" borderId="6"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49" xfId="0" applyFont="1" applyBorder="1" applyAlignment="1">
      <alignment horizont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23" xfId="0" applyFont="1" applyBorder="1" applyAlignment="1">
      <alignment horizontal="center" wrapText="1"/>
    </xf>
    <xf numFmtId="0" fontId="2" fillId="0" borderId="18" xfId="0" applyFont="1" applyBorder="1"/>
    <xf numFmtId="0" fontId="2" fillId="0" borderId="21" xfId="0" applyFont="1" applyBorder="1"/>
    <xf numFmtId="17" fontId="1" fillId="0" borderId="1" xfId="0" applyNumberFormat="1" applyFont="1" applyBorder="1" applyAlignment="1">
      <alignment horizontal="center" wrapText="1"/>
    </xf>
    <xf numFmtId="0" fontId="2" fillId="0" borderId="2" xfId="0" applyFont="1" applyBorder="1"/>
    <xf numFmtId="0" fontId="2" fillId="0" borderId="3" xfId="0" applyFont="1" applyBorder="1"/>
    <xf numFmtId="0" fontId="18" fillId="0" borderId="15" xfId="0" applyFont="1" applyBorder="1" applyAlignment="1">
      <alignment horizontal="left"/>
    </xf>
    <xf numFmtId="0" fontId="5" fillId="0" borderId="18" xfId="0" applyFont="1" applyFill="1" applyBorder="1" applyAlignment="1">
      <alignment horizontal="center"/>
    </xf>
    <xf numFmtId="0" fontId="5" fillId="0" borderId="15" xfId="0" applyFont="1" applyFill="1" applyBorder="1" applyAlignment="1">
      <alignment horizontal="center" wrapText="1"/>
    </xf>
    <xf numFmtId="0" fontId="5" fillId="0" borderId="18" xfId="0" applyFont="1" applyFill="1" applyBorder="1" applyAlignment="1">
      <alignment horizontal="center" wrapText="1"/>
    </xf>
    <xf numFmtId="0" fontId="5" fillId="0" borderId="18" xfId="0" applyFont="1" applyBorder="1" applyAlignment="1">
      <alignment horizontal="center"/>
    </xf>
    <xf numFmtId="0" fontId="20" fillId="0" borderId="18" xfId="0" applyFont="1" applyBorder="1"/>
    <xf numFmtId="0" fontId="20" fillId="0" borderId="18" xfId="0" applyFont="1" applyFill="1" applyBorder="1"/>
    <xf numFmtId="0" fontId="20" fillId="0" borderId="18" xfId="0" applyFont="1" applyFill="1" applyBorder="1" applyAlignment="1">
      <alignment horizontal="center"/>
    </xf>
    <xf numFmtId="0" fontId="19" fillId="0" borderId="15" xfId="0" applyFont="1" applyBorder="1" applyAlignment="1">
      <alignment horizontal="left"/>
    </xf>
    <xf numFmtId="0" fontId="1" fillId="0" borderId="1" xfId="0" applyFont="1" applyBorder="1" applyAlignment="1">
      <alignment horizontal="center"/>
    </xf>
    <xf numFmtId="0" fontId="0" fillId="0" borderId="35" xfId="0" applyBorder="1" applyAlignment="1">
      <alignment horizontal="left" vertical="top" wrapText="1"/>
    </xf>
    <xf numFmtId="0" fontId="0" fillId="0" borderId="36" xfId="0" applyBorder="1" applyAlignment="1">
      <alignment horizontal="left" vertical="top"/>
    </xf>
    <xf numFmtId="0" fontId="0" fillId="0" borderId="37" xfId="0" applyBorder="1" applyAlignment="1">
      <alignment horizontal="left" vertical="top"/>
    </xf>
    <xf numFmtId="0" fontId="0" fillId="0" borderId="38" xfId="0" applyBorder="1" applyAlignment="1">
      <alignment horizontal="left" vertical="top"/>
    </xf>
    <xf numFmtId="0" fontId="0" fillId="0" borderId="15" xfId="0" applyBorder="1" applyAlignment="1">
      <alignment horizontal="left" vertical="top"/>
    </xf>
    <xf numFmtId="0" fontId="0" fillId="0" borderId="39" xfId="0" applyBorder="1" applyAlignment="1">
      <alignment horizontal="left" vertical="top"/>
    </xf>
    <xf numFmtId="0" fontId="0" fillId="0" borderId="40" xfId="0" applyBorder="1" applyAlignment="1">
      <alignment horizontal="left" vertical="top"/>
    </xf>
    <xf numFmtId="0" fontId="0" fillId="0" borderId="41" xfId="0" applyBorder="1" applyAlignment="1">
      <alignment horizontal="left" vertical="top"/>
    </xf>
    <xf numFmtId="0" fontId="0" fillId="0" borderId="42" xfId="0" applyBorder="1" applyAlignment="1">
      <alignment horizontal="left" vertical="top"/>
    </xf>
    <xf numFmtId="0" fontId="1" fillId="0" borderId="1" xfId="0" applyFont="1" applyBorder="1" applyAlignment="1">
      <alignment horizontal="center" wrapText="1"/>
    </xf>
    <xf numFmtId="0" fontId="22" fillId="0" borderId="35" xfId="0" applyFont="1" applyBorder="1" applyAlignment="1">
      <alignment horizontal="left" vertical="top" wrapText="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2" fillId="0" borderId="38" xfId="0" applyFont="1" applyBorder="1" applyAlignment="1">
      <alignment horizontal="left" vertical="top" wrapText="1"/>
    </xf>
    <xf numFmtId="0" fontId="22" fillId="0" borderId="15"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42" xfId="0" applyFont="1" applyBorder="1" applyAlignment="1">
      <alignment horizontal="left" vertical="top" wrapText="1"/>
    </xf>
    <xf numFmtId="0" fontId="1" fillId="0" borderId="35" xfId="0" applyFont="1" applyBorder="1" applyAlignment="1">
      <alignment horizontal="center" wrapText="1"/>
    </xf>
    <xf numFmtId="0" fontId="0" fillId="0" borderId="36" xfId="0" applyBorder="1"/>
    <xf numFmtId="0" fontId="2" fillId="0" borderId="36" xfId="0" applyFont="1" applyBorder="1"/>
    <xf numFmtId="0" fontId="1" fillId="0" borderId="38" xfId="0" applyFont="1" applyBorder="1" applyAlignment="1">
      <alignment horizontal="center" wrapText="1"/>
    </xf>
    <xf numFmtId="0" fontId="0" fillId="0" borderId="15" xfId="0" applyBorder="1"/>
    <xf numFmtId="0" fontId="2" fillId="0" borderId="15" xfId="0" applyFont="1" applyBorder="1"/>
    <xf numFmtId="17" fontId="1" fillId="0" borderId="38" xfId="0" applyNumberFormat="1" applyFont="1" applyBorder="1" applyAlignment="1">
      <alignment horizontal="center" wrapText="1"/>
    </xf>
    <xf numFmtId="0" fontId="1" fillId="0" borderId="27" xfId="0" applyFont="1" applyBorder="1" applyAlignment="1">
      <alignment horizontal="center" wrapText="1"/>
    </xf>
    <xf numFmtId="17" fontId="1" fillId="0" borderId="27" xfId="0" applyNumberFormat="1" applyFont="1" applyBorder="1" applyAlignment="1">
      <alignment horizontal="center" wrapText="1"/>
    </xf>
    <xf numFmtId="0" fontId="1" fillId="0" borderId="38" xfId="0" applyFont="1" applyBorder="1" applyAlignment="1">
      <alignment horizontal="center"/>
    </xf>
    <xf numFmtId="0" fontId="1" fillId="0" borderId="15" xfId="0" applyFont="1" applyBorder="1" applyAlignment="1">
      <alignment horizontal="center"/>
    </xf>
    <xf numFmtId="0" fontId="2" fillId="0" borderId="39" xfId="0" applyFont="1" applyBorder="1"/>
    <xf numFmtId="0" fontId="1" fillId="0" borderId="35" xfId="0" applyFont="1" applyBorder="1" applyAlignment="1">
      <alignment horizontal="center"/>
    </xf>
    <xf numFmtId="0" fontId="2" fillId="0" borderId="37" xfId="0" applyFont="1" applyBorder="1"/>
    <xf numFmtId="0" fontId="0" fillId="0" borderId="38" xfId="0" applyBorder="1" applyAlignment="1">
      <alignment horizontal="center"/>
    </xf>
    <xf numFmtId="0" fontId="0" fillId="0" borderId="15" xfId="0" applyBorder="1" applyAlignment="1">
      <alignment horizontal="center"/>
    </xf>
    <xf numFmtId="0" fontId="0" fillId="0" borderId="39" xfId="0" applyBorder="1" applyAlignment="1">
      <alignment horizontal="center"/>
    </xf>
    <xf numFmtId="0" fontId="10" fillId="6" borderId="35" xfId="0" applyFont="1" applyFill="1" applyBorder="1" applyAlignment="1">
      <alignment horizontal="left" vertical="top" wrapText="1"/>
    </xf>
    <xf numFmtId="0" fontId="10" fillId="6" borderId="36" xfId="0" applyFont="1" applyFill="1" applyBorder="1" applyAlignment="1">
      <alignment horizontal="left" vertical="top" wrapText="1"/>
    </xf>
    <xf numFmtId="0" fontId="10" fillId="6" borderId="37" xfId="0" applyFont="1" applyFill="1" applyBorder="1" applyAlignment="1">
      <alignment horizontal="left" vertical="top" wrapText="1"/>
    </xf>
    <xf numFmtId="0" fontId="10" fillId="6" borderId="38" xfId="0" applyFont="1" applyFill="1" applyBorder="1" applyAlignment="1">
      <alignment horizontal="left" vertical="top" wrapText="1"/>
    </xf>
    <xf numFmtId="0" fontId="10" fillId="6" borderId="15" xfId="0" applyFont="1" applyFill="1" applyBorder="1" applyAlignment="1">
      <alignment horizontal="left" vertical="top" wrapText="1"/>
    </xf>
    <xf numFmtId="0" fontId="10" fillId="6" borderId="39" xfId="0" applyFont="1" applyFill="1" applyBorder="1" applyAlignment="1">
      <alignment horizontal="left" vertical="top" wrapText="1"/>
    </xf>
    <xf numFmtId="0" fontId="10" fillId="6" borderId="40" xfId="0" applyFont="1" applyFill="1" applyBorder="1" applyAlignment="1">
      <alignment horizontal="left" vertical="top" wrapText="1"/>
    </xf>
    <xf numFmtId="0" fontId="10" fillId="6" borderId="41" xfId="0" applyFont="1" applyFill="1" applyBorder="1" applyAlignment="1">
      <alignment horizontal="left" vertical="top" wrapText="1"/>
    </xf>
    <xf numFmtId="0" fontId="10" fillId="6" borderId="42" xfId="0" applyFont="1" applyFill="1" applyBorder="1" applyAlignment="1">
      <alignment horizontal="left" vertical="top" wrapText="1"/>
    </xf>
    <xf numFmtId="0" fontId="21" fillId="0" borderId="35" xfId="0" applyFont="1" applyBorder="1" applyAlignment="1">
      <alignment horizontal="left" vertical="top" wrapText="1"/>
    </xf>
    <xf numFmtId="0" fontId="21" fillId="0" borderId="36" xfId="0" applyFont="1" applyBorder="1" applyAlignment="1">
      <alignment horizontal="left" vertical="top" wrapText="1"/>
    </xf>
    <xf numFmtId="0" fontId="21" fillId="0" borderId="37" xfId="0" applyFont="1" applyBorder="1" applyAlignment="1">
      <alignment horizontal="left" vertical="top" wrapText="1"/>
    </xf>
    <xf numFmtId="0" fontId="21" fillId="0" borderId="38" xfId="0" applyFont="1" applyBorder="1" applyAlignment="1">
      <alignment horizontal="left" vertical="top" wrapText="1"/>
    </xf>
    <xf numFmtId="0" fontId="21" fillId="0" borderId="15" xfId="0" applyFont="1" applyBorder="1" applyAlignment="1">
      <alignment horizontal="left" vertical="top" wrapText="1"/>
    </xf>
    <xf numFmtId="0" fontId="21" fillId="0" borderId="39" xfId="0" applyFont="1" applyBorder="1" applyAlignment="1">
      <alignment horizontal="left" vertical="top" wrapText="1"/>
    </xf>
    <xf numFmtId="0" fontId="21" fillId="0" borderId="40" xfId="0" applyFont="1" applyBorder="1" applyAlignment="1">
      <alignment horizontal="left" vertical="top" wrapText="1"/>
    </xf>
    <xf numFmtId="0" fontId="21" fillId="0" borderId="41" xfId="0" applyFont="1" applyBorder="1" applyAlignment="1">
      <alignment horizontal="left" vertical="top" wrapText="1"/>
    </xf>
    <xf numFmtId="0" fontId="21" fillId="0" borderId="42" xfId="0" applyFont="1" applyBorder="1" applyAlignment="1">
      <alignment horizontal="left" vertical="top" wrapText="1"/>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15" xfId="0" applyFont="1" applyBorder="1" applyAlignment="1">
      <alignment horizontal="left" vertical="top" wrapText="1"/>
    </xf>
    <xf numFmtId="0" fontId="10" fillId="0" borderId="39" xfId="0" applyFont="1" applyBorder="1" applyAlignment="1">
      <alignment horizontal="left" vertical="top" wrapText="1"/>
    </xf>
    <xf numFmtId="0" fontId="10" fillId="0" borderId="40" xfId="0" applyFont="1" applyBorder="1" applyAlignment="1">
      <alignment horizontal="left" vertical="top" wrapText="1"/>
    </xf>
    <xf numFmtId="0" fontId="10" fillId="0" borderId="41" xfId="0" applyFont="1" applyBorder="1" applyAlignment="1">
      <alignment horizontal="left" vertical="top" wrapText="1"/>
    </xf>
    <xf numFmtId="0" fontId="10" fillId="0" borderId="42" xfId="0" applyFont="1" applyBorder="1" applyAlignment="1">
      <alignment horizontal="left" vertical="top" wrapText="1"/>
    </xf>
    <xf numFmtId="0" fontId="17" fillId="6" borderId="39" xfId="0" applyFont="1" applyFill="1" applyBorder="1"/>
    <xf numFmtId="0" fontId="17" fillId="6" borderId="54" xfId="0" applyFont="1" applyFill="1" applyBorder="1"/>
    <xf numFmtId="0" fontId="17" fillId="6" borderId="53" xfId="0" applyFont="1" applyFill="1" applyBorder="1"/>
    <xf numFmtId="0" fontId="24" fillId="6" borderId="54" xfId="0" applyFont="1" applyFill="1" applyBorder="1"/>
  </cellXfs>
  <cellStyles count="4">
    <cellStyle name="Comma" xfId="1" builtinId="3"/>
    <cellStyle name="Currency" xfId="3"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364065</xdr:colOff>
      <xdr:row>3</xdr:row>
      <xdr:rowOff>76200</xdr:rowOff>
    </xdr:from>
    <xdr:to>
      <xdr:col>14</xdr:col>
      <xdr:colOff>562274</xdr:colOff>
      <xdr:row>25</xdr:row>
      <xdr:rowOff>47962</xdr:rowOff>
    </xdr:to>
    <xdr:pic>
      <xdr:nvPicPr>
        <xdr:cNvPr id="2" name="Picture 1">
          <a:extLst>
            <a:ext uri="{FF2B5EF4-FFF2-40B4-BE49-F238E27FC236}">
              <a16:creationId xmlns:a16="http://schemas.microsoft.com/office/drawing/2014/main" xmlns="" id="{497FA49C-3A36-4B0A-AB3A-B2954CD24432}"/>
            </a:ext>
          </a:extLst>
        </xdr:cNvPr>
        <xdr:cNvPicPr>
          <a:picLocks noChangeAspect="1"/>
        </xdr:cNvPicPr>
      </xdr:nvPicPr>
      <xdr:blipFill>
        <a:blip xmlns:r="http://schemas.openxmlformats.org/officeDocument/2006/relationships" r:embed="rId1"/>
        <a:stretch>
          <a:fillRect/>
        </a:stretch>
      </xdr:blipFill>
      <xdr:spPr>
        <a:xfrm>
          <a:off x="6070598" y="660400"/>
          <a:ext cx="5608409" cy="42643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67733</xdr:colOff>
      <xdr:row>3</xdr:row>
      <xdr:rowOff>136777</xdr:rowOff>
    </xdr:from>
    <xdr:to>
      <xdr:col>15</xdr:col>
      <xdr:colOff>353483</xdr:colOff>
      <xdr:row>14</xdr:row>
      <xdr:rowOff>177799</xdr:rowOff>
    </xdr:to>
    <xdr:pic>
      <xdr:nvPicPr>
        <xdr:cNvPr id="2" name="Picture 1">
          <a:extLst>
            <a:ext uri="{FF2B5EF4-FFF2-40B4-BE49-F238E27FC236}">
              <a16:creationId xmlns:a16="http://schemas.microsoft.com/office/drawing/2014/main" xmlns="" id="{CC9C558C-10CE-4748-9CEB-36D0ACAE05E2}"/>
            </a:ext>
          </a:extLst>
        </xdr:cNvPr>
        <xdr:cNvPicPr>
          <a:picLocks noChangeAspect="1"/>
        </xdr:cNvPicPr>
      </xdr:nvPicPr>
      <xdr:blipFill>
        <a:blip xmlns:r="http://schemas.openxmlformats.org/officeDocument/2006/relationships" r:embed="rId1"/>
        <a:stretch>
          <a:fillRect/>
        </a:stretch>
      </xdr:blipFill>
      <xdr:spPr>
        <a:xfrm>
          <a:off x="6146800" y="720977"/>
          <a:ext cx="5875867" cy="21915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election activeCell="J15" sqref="J15"/>
    </sheetView>
  </sheetViews>
  <sheetFormatPr defaultColWidth="14.42578125" defaultRowHeight="15" customHeight="1" x14ac:dyDescent="0.25"/>
  <cols>
    <col min="1" max="1" width="8.7109375" customWidth="1"/>
    <col min="2" max="2" width="31.7109375" customWidth="1"/>
    <col min="3" max="3" width="5.140625" customWidth="1"/>
    <col min="4" max="4" width="31" customWidth="1"/>
    <col min="5" max="5" width="5" customWidth="1"/>
    <col min="6" max="6" width="40.7109375" customWidth="1"/>
    <col min="7" max="25" width="8.7109375" customWidth="1"/>
  </cols>
  <sheetData>
    <row r="1" spans="1:8" x14ac:dyDescent="0.25">
      <c r="A1" s="103" t="s">
        <v>94</v>
      </c>
    </row>
    <row r="3" spans="1:8" ht="15" customHeight="1" x14ac:dyDescent="0.25">
      <c r="B3" s="170" t="s">
        <v>0</v>
      </c>
      <c r="C3" s="171"/>
      <c r="D3" s="170" t="s">
        <v>1</v>
      </c>
      <c r="E3" s="171"/>
      <c r="F3" s="56" t="s">
        <v>2</v>
      </c>
    </row>
    <row r="4" spans="1:8" ht="15.75" thickBot="1" x14ac:dyDescent="0.3">
      <c r="B4" s="1"/>
      <c r="C4" s="1"/>
      <c r="D4" s="1"/>
      <c r="E4" s="1"/>
      <c r="F4" s="1"/>
    </row>
    <row r="5" spans="1:8" ht="15.75" thickTop="1" x14ac:dyDescent="0.25">
      <c r="B5" s="70" t="s">
        <v>4</v>
      </c>
      <c r="C5" s="70"/>
      <c r="D5" s="160" t="s">
        <v>5</v>
      </c>
      <c r="E5" s="70"/>
      <c r="F5" s="262" t="s">
        <v>6</v>
      </c>
    </row>
    <row r="6" spans="1:8" x14ac:dyDescent="0.25">
      <c r="B6" s="70" t="s">
        <v>10</v>
      </c>
      <c r="C6" s="70"/>
      <c r="D6" s="160" t="s">
        <v>7</v>
      </c>
      <c r="E6" s="70"/>
      <c r="F6" s="262" t="s">
        <v>8</v>
      </c>
    </row>
    <row r="7" spans="1:8" x14ac:dyDescent="0.25">
      <c r="B7" s="71" t="s">
        <v>11</v>
      </c>
      <c r="C7" s="70"/>
      <c r="D7" s="160" t="s">
        <v>34</v>
      </c>
      <c r="E7" s="70"/>
      <c r="F7" s="262" t="s">
        <v>80</v>
      </c>
    </row>
    <row r="8" spans="1:8" x14ac:dyDescent="0.25">
      <c r="B8" s="70" t="s">
        <v>73</v>
      </c>
      <c r="C8" s="70"/>
      <c r="D8" s="160" t="s">
        <v>82</v>
      </c>
      <c r="E8" s="70"/>
      <c r="F8" s="70"/>
    </row>
    <row r="9" spans="1:8" ht="16.5" thickBot="1" x14ac:dyDescent="0.3">
      <c r="B9" s="70" t="s">
        <v>9</v>
      </c>
      <c r="C9" s="70"/>
      <c r="D9" s="161" t="s">
        <v>114</v>
      </c>
      <c r="E9" s="70"/>
      <c r="F9" s="72" t="s">
        <v>13</v>
      </c>
    </row>
    <row r="10" spans="1:8" ht="15.75" thickBot="1" x14ac:dyDescent="0.3">
      <c r="B10" s="70" t="s">
        <v>33</v>
      </c>
      <c r="C10" s="70"/>
      <c r="D10" s="71"/>
      <c r="E10" s="70"/>
      <c r="F10" s="73"/>
    </row>
    <row r="11" spans="1:8" ht="16.5" thickTop="1" thickBot="1" x14ac:dyDescent="0.3">
      <c r="B11" s="70"/>
      <c r="C11" s="70"/>
      <c r="D11" s="70"/>
      <c r="E11" s="70"/>
      <c r="F11" s="263" t="s">
        <v>77</v>
      </c>
    </row>
    <row r="12" spans="1:8" x14ac:dyDescent="0.25">
      <c r="E12" s="60"/>
    </row>
    <row r="13" spans="1:8" ht="15" customHeight="1" x14ac:dyDescent="0.25">
      <c r="H13" s="10"/>
    </row>
    <row r="14" spans="1:8" ht="15.75" x14ac:dyDescent="0.25">
      <c r="B14" s="172" t="s">
        <v>71</v>
      </c>
      <c r="C14" s="173"/>
      <c r="D14" s="174"/>
      <c r="F14" s="56" t="s">
        <v>18</v>
      </c>
    </row>
    <row r="15" spans="1:8" ht="15.75" thickBot="1" x14ac:dyDescent="0.3">
      <c r="B15" s="175"/>
      <c r="C15" s="171"/>
      <c r="D15" s="176"/>
      <c r="F15" s="1"/>
    </row>
    <row r="16" spans="1:8" ht="15.75" thickTop="1" x14ac:dyDescent="0.25">
      <c r="B16" s="175"/>
      <c r="C16" s="171"/>
      <c r="D16" s="176"/>
      <c r="F16" s="264" t="s">
        <v>75</v>
      </c>
    </row>
    <row r="17" spans="2:6" x14ac:dyDescent="0.25">
      <c r="B17" s="175"/>
      <c r="C17" s="171"/>
      <c r="D17" s="176"/>
      <c r="F17" s="264" t="s">
        <v>19</v>
      </c>
    </row>
    <row r="18" spans="2:6" ht="15" customHeight="1" x14ac:dyDescent="0.25">
      <c r="B18" s="175"/>
      <c r="C18" s="171"/>
      <c r="D18" s="176"/>
      <c r="F18" s="264" t="s">
        <v>74</v>
      </c>
    </row>
    <row r="19" spans="2:6" x14ac:dyDescent="0.25">
      <c r="B19" s="175"/>
      <c r="C19" s="171"/>
      <c r="D19" s="176"/>
      <c r="F19" s="264" t="s">
        <v>76</v>
      </c>
    </row>
    <row r="20" spans="2:6" x14ac:dyDescent="0.25">
      <c r="B20" s="175"/>
      <c r="C20" s="171"/>
      <c r="D20" s="176"/>
      <c r="F20" s="264" t="s">
        <v>21</v>
      </c>
    </row>
    <row r="21" spans="2:6" x14ac:dyDescent="0.25">
      <c r="B21" s="177"/>
      <c r="C21" s="178"/>
      <c r="D21" s="179"/>
      <c r="F21" s="264" t="s">
        <v>20</v>
      </c>
    </row>
    <row r="22" spans="2:6" ht="15.75" thickBot="1" x14ac:dyDescent="0.3">
      <c r="F22" s="265" t="s">
        <v>35</v>
      </c>
    </row>
    <row r="23" spans="2:6" ht="15.75" thickBot="1" x14ac:dyDescent="0.3">
      <c r="B23" s="59" t="s">
        <v>72</v>
      </c>
    </row>
    <row r="24" spans="2:6" x14ac:dyDescent="0.25">
      <c r="B24" s="96" t="s">
        <v>7</v>
      </c>
      <c r="C24" s="93"/>
      <c r="D24" s="97" t="s">
        <v>34</v>
      </c>
    </row>
    <row r="25" spans="2:6" x14ac:dyDescent="0.25">
      <c r="B25" s="98" t="s">
        <v>11</v>
      </c>
      <c r="C25" s="94"/>
      <c r="D25" s="99" t="s">
        <v>75</v>
      </c>
    </row>
    <row r="26" spans="2:6" x14ac:dyDescent="0.25">
      <c r="B26" s="98" t="s">
        <v>33</v>
      </c>
      <c r="C26" s="94"/>
      <c r="D26" s="99" t="s">
        <v>5</v>
      </c>
    </row>
    <row r="27" spans="2:6" x14ac:dyDescent="0.25">
      <c r="B27" s="98" t="s">
        <v>4</v>
      </c>
      <c r="C27" s="94"/>
      <c r="D27" s="100" t="s">
        <v>10</v>
      </c>
    </row>
    <row r="28" spans="2:6" x14ac:dyDescent="0.25">
      <c r="B28" s="98" t="s">
        <v>6</v>
      </c>
      <c r="C28" s="94"/>
      <c r="D28" s="100" t="s">
        <v>35</v>
      </c>
    </row>
    <row r="29" spans="2:6" x14ac:dyDescent="0.25">
      <c r="B29" s="98" t="s">
        <v>21</v>
      </c>
      <c r="C29" s="94"/>
      <c r="D29" s="99" t="s">
        <v>9</v>
      </c>
    </row>
    <row r="30" spans="2:6" x14ac:dyDescent="0.25">
      <c r="B30" s="98" t="s">
        <v>8</v>
      </c>
      <c r="C30" s="94"/>
      <c r="D30" s="99" t="s">
        <v>19</v>
      </c>
    </row>
    <row r="31" spans="2:6" x14ac:dyDescent="0.25">
      <c r="B31" s="98" t="s">
        <v>80</v>
      </c>
      <c r="C31" s="94"/>
      <c r="D31" s="99" t="s">
        <v>74</v>
      </c>
    </row>
    <row r="32" spans="2:6" x14ac:dyDescent="0.25">
      <c r="B32" s="98" t="s">
        <v>73</v>
      </c>
      <c r="C32" s="94"/>
      <c r="D32" s="99" t="s">
        <v>82</v>
      </c>
    </row>
    <row r="33" spans="2:4" x14ac:dyDescent="0.25">
      <c r="B33" s="98" t="s">
        <v>77</v>
      </c>
      <c r="C33" s="94"/>
      <c r="D33" s="99" t="s">
        <v>114</v>
      </c>
    </row>
    <row r="34" spans="2:4" ht="15.75" thickBot="1" x14ac:dyDescent="0.3">
      <c r="B34" s="101" t="s">
        <v>20</v>
      </c>
      <c r="C34" s="95"/>
      <c r="D34" s="102" t="s">
        <v>76</v>
      </c>
    </row>
  </sheetData>
  <mergeCells count="3">
    <mergeCell ref="B3:C3"/>
    <mergeCell ref="D3:E3"/>
    <mergeCell ref="B14:D21"/>
  </mergeCells>
  <pageMargins left="0.7" right="0.7" top="0.75" bottom="0.75" header="0.3" footer="0.3"/>
  <pageSetup scale="73"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zoomScale="90" zoomScaleNormal="90" workbookViewId="0">
      <selection activeCell="E15" sqref="E15"/>
    </sheetView>
  </sheetViews>
  <sheetFormatPr defaultColWidth="14.42578125" defaultRowHeight="15" customHeight="1" x14ac:dyDescent="0.25"/>
  <cols>
    <col min="1" max="1" width="5.7109375" customWidth="1"/>
    <col min="2" max="2" width="10.140625" customWidth="1"/>
    <col min="3" max="3" width="39.140625" bestFit="1" customWidth="1"/>
    <col min="4" max="5" width="15.5703125" bestFit="1" customWidth="1"/>
    <col min="6" max="22" width="8.7109375" customWidth="1"/>
  </cols>
  <sheetData>
    <row r="1" spans="1:13" s="57" customFormat="1" ht="15" customHeight="1" x14ac:dyDescent="0.25">
      <c r="A1" s="189" t="s">
        <v>95</v>
      </c>
      <c r="B1" s="189"/>
      <c r="C1" s="189"/>
      <c r="D1" s="189"/>
      <c r="E1" s="189"/>
      <c r="F1" s="189"/>
      <c r="G1" s="189"/>
    </row>
    <row r="2" spans="1:13" ht="15.75" customHeight="1" x14ac:dyDescent="0.25">
      <c r="B2" s="180" t="s">
        <v>85</v>
      </c>
      <c r="C2" s="181"/>
      <c r="D2" s="181"/>
      <c r="E2" s="182"/>
      <c r="F2" s="104"/>
      <c r="G2" s="104"/>
    </row>
    <row r="3" spans="1:13" ht="15.75" customHeight="1" x14ac:dyDescent="0.25">
      <c r="B3" s="183" t="s">
        <v>3</v>
      </c>
      <c r="C3" s="184"/>
      <c r="D3" s="184"/>
      <c r="E3" s="185"/>
    </row>
    <row r="4" spans="1:13" x14ac:dyDescent="0.25">
      <c r="B4" s="186">
        <v>42339</v>
      </c>
      <c r="C4" s="187"/>
      <c r="D4" s="187"/>
      <c r="E4" s="188"/>
      <c r="G4" s="10"/>
    </row>
    <row r="5" spans="1:13" ht="15.75" x14ac:dyDescent="0.25">
      <c r="B5" s="2"/>
      <c r="C5" s="3"/>
      <c r="D5" s="3"/>
      <c r="E5" s="3"/>
      <c r="G5" s="11"/>
    </row>
    <row r="6" spans="1:13" ht="16.5" thickBot="1" x14ac:dyDescent="0.3">
      <c r="B6" s="4" t="s">
        <v>14</v>
      </c>
      <c r="C6" s="5" t="s">
        <v>15</v>
      </c>
      <c r="D6" s="5" t="s">
        <v>16</v>
      </c>
      <c r="E6" s="5" t="s">
        <v>17</v>
      </c>
      <c r="G6" s="11"/>
    </row>
    <row r="7" spans="1:13" ht="16.5" thickTop="1" x14ac:dyDescent="0.25">
      <c r="B7" s="12">
        <v>42339</v>
      </c>
      <c r="C7" s="13" t="s">
        <v>4</v>
      </c>
      <c r="D7" s="162">
        <v>200000</v>
      </c>
      <c r="E7" s="8"/>
      <c r="G7" s="15"/>
      <c r="H7" s="16"/>
      <c r="I7" s="63"/>
      <c r="J7" s="16"/>
      <c r="K7" s="16"/>
      <c r="L7" s="16"/>
      <c r="M7" s="16"/>
    </row>
    <row r="8" spans="1:13" ht="15.75" x14ac:dyDescent="0.25">
      <c r="B8" s="18"/>
      <c r="C8" s="7" t="s">
        <v>119</v>
      </c>
      <c r="D8" s="8"/>
      <c r="E8" s="162">
        <v>200000</v>
      </c>
      <c r="G8" s="15"/>
      <c r="H8" s="16"/>
      <c r="I8" s="63"/>
      <c r="J8" s="16"/>
      <c r="K8" s="16"/>
      <c r="L8" s="16"/>
      <c r="M8" s="16"/>
    </row>
    <row r="9" spans="1:13" ht="15.75" x14ac:dyDescent="0.25">
      <c r="B9" s="18"/>
      <c r="C9" s="9"/>
      <c r="D9" s="8"/>
      <c r="E9" s="8"/>
      <c r="G9" s="19"/>
      <c r="I9" s="63"/>
    </row>
    <row r="10" spans="1:13" ht="15.75" x14ac:dyDescent="0.25">
      <c r="B10" s="12">
        <v>43800</v>
      </c>
      <c r="C10" s="7" t="s">
        <v>120</v>
      </c>
      <c r="D10" s="162">
        <v>240000</v>
      </c>
      <c r="E10" s="8"/>
      <c r="G10" s="19"/>
      <c r="I10" s="63"/>
    </row>
    <row r="11" spans="1:13" ht="15.75" x14ac:dyDescent="0.25">
      <c r="B11" s="18"/>
      <c r="C11" s="7" t="s">
        <v>4</v>
      </c>
      <c r="D11" s="8"/>
      <c r="E11" s="162">
        <v>140000</v>
      </c>
      <c r="G11" s="19"/>
      <c r="I11" s="63"/>
    </row>
    <row r="12" spans="1:13" s="57" customFormat="1" ht="15.75" x14ac:dyDescent="0.25">
      <c r="B12" s="18"/>
      <c r="C12" s="7" t="s">
        <v>121</v>
      </c>
      <c r="D12" s="8"/>
      <c r="E12" s="162">
        <v>100000</v>
      </c>
      <c r="G12" s="19"/>
      <c r="I12" s="63"/>
    </row>
    <row r="13" spans="1:13" ht="15.75" x14ac:dyDescent="0.25">
      <c r="B13" s="18"/>
      <c r="C13" s="9"/>
      <c r="D13" s="8"/>
      <c r="E13" s="8"/>
      <c r="G13" s="19"/>
      <c r="I13" s="63"/>
    </row>
    <row r="14" spans="1:13" ht="15.75" x14ac:dyDescent="0.25">
      <c r="B14" s="12">
        <v>43800</v>
      </c>
      <c r="C14" s="7" t="s">
        <v>25</v>
      </c>
      <c r="D14" s="162">
        <v>12000</v>
      </c>
      <c r="E14" s="8"/>
      <c r="G14" s="19"/>
      <c r="I14" s="63"/>
    </row>
    <row r="15" spans="1:13" ht="15.75" x14ac:dyDescent="0.25">
      <c r="B15" s="18"/>
      <c r="C15" s="7" t="s">
        <v>4</v>
      </c>
      <c r="D15" s="8"/>
      <c r="E15" s="162">
        <v>12000</v>
      </c>
      <c r="G15" s="19"/>
      <c r="I15" s="63"/>
    </row>
    <row r="16" spans="1:13" ht="15.75" x14ac:dyDescent="0.25">
      <c r="B16" s="18"/>
      <c r="C16" s="9"/>
      <c r="D16" s="8"/>
      <c r="E16" s="8"/>
      <c r="G16" s="19"/>
      <c r="I16" s="63"/>
    </row>
    <row r="17" spans="2:9" ht="15.75" x14ac:dyDescent="0.25">
      <c r="B17" s="12">
        <v>43803</v>
      </c>
      <c r="C17" s="7" t="s">
        <v>24</v>
      </c>
      <c r="D17" s="162">
        <v>1000</v>
      </c>
      <c r="E17" s="8"/>
      <c r="G17" s="19"/>
      <c r="I17" s="63"/>
    </row>
    <row r="18" spans="2:9" ht="15.75" x14ac:dyDescent="0.25">
      <c r="B18" s="18"/>
      <c r="C18" s="7" t="s">
        <v>122</v>
      </c>
      <c r="D18" s="8"/>
      <c r="E18" s="162">
        <v>1000</v>
      </c>
      <c r="G18" s="19"/>
      <c r="I18" s="63"/>
    </row>
    <row r="19" spans="2:9" ht="15.75" x14ac:dyDescent="0.25">
      <c r="B19" s="18"/>
      <c r="C19" s="9"/>
      <c r="D19" s="8"/>
      <c r="E19" s="8"/>
      <c r="G19" s="19"/>
      <c r="I19" s="63"/>
    </row>
    <row r="20" spans="2:9" ht="15.75" x14ac:dyDescent="0.25">
      <c r="B20" s="12">
        <v>43807</v>
      </c>
      <c r="C20" s="7" t="s">
        <v>4</v>
      </c>
      <c r="D20" s="162">
        <v>8000</v>
      </c>
      <c r="E20" s="8"/>
      <c r="G20" s="19"/>
      <c r="I20" s="63"/>
    </row>
    <row r="21" spans="2:9" ht="15.75" x14ac:dyDescent="0.25">
      <c r="B21" s="18"/>
      <c r="C21" s="7" t="s">
        <v>114</v>
      </c>
      <c r="D21" s="8"/>
      <c r="E21" s="162">
        <v>8000</v>
      </c>
      <c r="I21" s="63"/>
    </row>
    <row r="22" spans="2:9" ht="15.75" x14ac:dyDescent="0.25">
      <c r="B22" s="18"/>
      <c r="C22" s="9"/>
      <c r="D22" s="8"/>
      <c r="E22" s="8"/>
      <c r="I22" s="63"/>
    </row>
    <row r="23" spans="2:9" ht="15.75" x14ac:dyDescent="0.25">
      <c r="B23" s="12">
        <v>43811</v>
      </c>
      <c r="C23" s="7" t="s">
        <v>74</v>
      </c>
      <c r="D23" s="162">
        <v>5200</v>
      </c>
      <c r="E23" s="8"/>
    </row>
    <row r="24" spans="2:9" ht="15.75" x14ac:dyDescent="0.25">
      <c r="B24" s="18"/>
      <c r="C24" s="7" t="s">
        <v>4</v>
      </c>
      <c r="D24" s="8"/>
      <c r="E24" s="162">
        <v>5200</v>
      </c>
    </row>
    <row r="25" spans="2:9" ht="15.75" x14ac:dyDescent="0.25">
      <c r="B25" s="18"/>
      <c r="C25" s="9"/>
      <c r="D25" s="8"/>
      <c r="E25" s="8"/>
    </row>
    <row r="26" spans="2:9" s="57" customFormat="1" ht="15.75" x14ac:dyDescent="0.25">
      <c r="B26" s="12">
        <v>43814</v>
      </c>
      <c r="C26" s="7" t="s">
        <v>123</v>
      </c>
      <c r="D26" s="162">
        <v>12000</v>
      </c>
      <c r="E26" s="8"/>
    </row>
    <row r="27" spans="2:9" s="57" customFormat="1" ht="15.75" x14ac:dyDescent="0.25">
      <c r="B27" s="18"/>
      <c r="C27" s="7" t="s">
        <v>124</v>
      </c>
      <c r="D27" s="162">
        <v>6000</v>
      </c>
      <c r="E27" s="8"/>
    </row>
    <row r="28" spans="2:9" s="57" customFormat="1" ht="15.75" x14ac:dyDescent="0.25">
      <c r="B28" s="18"/>
      <c r="C28" s="7" t="s">
        <v>125</v>
      </c>
      <c r="D28" s="8"/>
      <c r="E28" s="162">
        <v>18000</v>
      </c>
    </row>
    <row r="29" spans="2:9" s="57" customFormat="1" ht="15.75" x14ac:dyDescent="0.25">
      <c r="B29" s="18"/>
      <c r="C29" s="58"/>
      <c r="D29" s="8"/>
      <c r="E29" s="158"/>
    </row>
    <row r="30" spans="2:9" ht="15.75" x14ac:dyDescent="0.25">
      <c r="B30" s="12">
        <v>43816</v>
      </c>
      <c r="C30" s="7" t="s">
        <v>126</v>
      </c>
      <c r="D30" s="162">
        <v>600</v>
      </c>
      <c r="E30" s="8"/>
    </row>
    <row r="31" spans="2:9" ht="15.75" x14ac:dyDescent="0.25">
      <c r="B31" s="18"/>
      <c r="C31" s="7" t="s">
        <v>26</v>
      </c>
      <c r="D31" s="8"/>
      <c r="E31" s="162">
        <v>600</v>
      </c>
    </row>
    <row r="32" spans="2:9" ht="15.75" x14ac:dyDescent="0.25">
      <c r="B32" s="18"/>
      <c r="C32" s="9"/>
      <c r="D32" s="8"/>
      <c r="E32" s="8"/>
    </row>
    <row r="33" spans="2:5" ht="15.75" x14ac:dyDescent="0.25">
      <c r="B33" s="12">
        <v>43822</v>
      </c>
      <c r="C33" s="7" t="s">
        <v>4</v>
      </c>
      <c r="D33" s="162">
        <v>2000</v>
      </c>
      <c r="E33" s="8"/>
    </row>
    <row r="34" spans="2:5" ht="15.75" x14ac:dyDescent="0.25">
      <c r="B34" s="18"/>
      <c r="C34" s="7" t="s">
        <v>127</v>
      </c>
      <c r="D34" s="8"/>
      <c r="E34" s="162">
        <v>2000</v>
      </c>
    </row>
    <row r="35" spans="2:5" ht="15.75" x14ac:dyDescent="0.25">
      <c r="B35" s="18"/>
      <c r="C35" s="9"/>
      <c r="D35" s="8"/>
      <c r="E35" s="8"/>
    </row>
    <row r="36" spans="2:5" ht="15.75" x14ac:dyDescent="0.25">
      <c r="B36" s="12">
        <v>43822</v>
      </c>
      <c r="C36" s="7" t="s">
        <v>11</v>
      </c>
      <c r="D36" s="162">
        <v>2500</v>
      </c>
      <c r="E36" s="8"/>
    </row>
    <row r="37" spans="2:5" ht="15.75" x14ac:dyDescent="0.25">
      <c r="B37" s="18"/>
      <c r="C37" s="7" t="s">
        <v>114</v>
      </c>
      <c r="D37" s="8"/>
      <c r="E37" s="162">
        <v>2500</v>
      </c>
    </row>
    <row r="38" spans="2:5" ht="15.75" x14ac:dyDescent="0.25">
      <c r="B38" s="18"/>
      <c r="C38" s="9"/>
      <c r="D38" s="8"/>
      <c r="E38" s="8"/>
    </row>
    <row r="39" spans="2:5" ht="15.75" x14ac:dyDescent="0.25">
      <c r="B39" s="12">
        <v>43825</v>
      </c>
      <c r="C39" s="14" t="s">
        <v>74</v>
      </c>
      <c r="D39" s="162">
        <v>5200</v>
      </c>
      <c r="E39" s="8"/>
    </row>
    <row r="40" spans="2:5" ht="15.75" x14ac:dyDescent="0.25">
      <c r="B40" s="18"/>
      <c r="C40" s="7" t="s">
        <v>4</v>
      </c>
      <c r="D40" s="8"/>
      <c r="E40" s="162">
        <v>5200</v>
      </c>
    </row>
    <row r="41" spans="2:5" ht="15.75" x14ac:dyDescent="0.25">
      <c r="B41" s="18"/>
      <c r="C41" s="9"/>
      <c r="D41" s="8"/>
      <c r="E41" s="8"/>
    </row>
    <row r="42" spans="2:5" ht="15.75" x14ac:dyDescent="0.25">
      <c r="B42" s="12">
        <v>43827</v>
      </c>
      <c r="C42" s="64" t="s">
        <v>8</v>
      </c>
      <c r="D42" s="162">
        <v>1000</v>
      </c>
      <c r="E42" s="8"/>
    </row>
    <row r="43" spans="2:5" ht="15.75" x14ac:dyDescent="0.25">
      <c r="B43" s="18"/>
      <c r="C43" s="7" t="s">
        <v>4</v>
      </c>
      <c r="D43" s="8"/>
      <c r="E43" s="162">
        <v>1000</v>
      </c>
    </row>
    <row r="44" spans="2:5" ht="15.75" x14ac:dyDescent="0.25">
      <c r="B44" s="18"/>
      <c r="C44" s="9"/>
      <c r="D44" s="8"/>
      <c r="E44" s="8"/>
    </row>
    <row r="45" spans="2:5" ht="15.75" x14ac:dyDescent="0.25">
      <c r="B45" s="12">
        <v>43830</v>
      </c>
      <c r="C45" s="7" t="s">
        <v>76</v>
      </c>
      <c r="D45" s="162">
        <v>700</v>
      </c>
      <c r="E45" s="8"/>
    </row>
    <row r="46" spans="2:5" ht="15.75" x14ac:dyDescent="0.25">
      <c r="B46" s="18"/>
      <c r="C46" s="7" t="s">
        <v>4</v>
      </c>
      <c r="D46" s="8"/>
      <c r="E46" s="162">
        <v>700</v>
      </c>
    </row>
    <row r="47" spans="2:5" ht="15.75" x14ac:dyDescent="0.25">
      <c r="B47" s="18"/>
      <c r="C47" s="9"/>
      <c r="D47" s="8"/>
      <c r="E47" s="8"/>
    </row>
    <row r="48" spans="2:5" ht="15.75" x14ac:dyDescent="0.25">
      <c r="B48" s="12">
        <v>43830</v>
      </c>
      <c r="C48" s="7" t="s">
        <v>4</v>
      </c>
      <c r="D48" s="162">
        <v>15600</v>
      </c>
      <c r="E48" s="8"/>
    </row>
    <row r="49" spans="2:5" ht="15.75" x14ac:dyDescent="0.25">
      <c r="B49" s="18"/>
      <c r="C49" s="7" t="s">
        <v>11</v>
      </c>
      <c r="D49" s="162">
        <v>4400</v>
      </c>
      <c r="E49" s="8"/>
    </row>
    <row r="50" spans="2:5" ht="15.75" x14ac:dyDescent="0.25">
      <c r="B50" s="18"/>
      <c r="C50" s="7" t="s">
        <v>125</v>
      </c>
      <c r="D50" s="8"/>
      <c r="E50" s="162">
        <v>20000</v>
      </c>
    </row>
    <row r="51" spans="2:5" ht="15.75" x14ac:dyDescent="0.25">
      <c r="B51" s="18"/>
      <c r="C51" s="9"/>
      <c r="D51" s="8"/>
      <c r="E51" s="8"/>
    </row>
    <row r="52" spans="2:5" ht="15.75" x14ac:dyDescent="0.25">
      <c r="B52" s="18"/>
      <c r="C52" s="20" t="s">
        <v>108</v>
      </c>
      <c r="D52" s="163">
        <f>SUM(D7:D51)</f>
        <v>516200</v>
      </c>
      <c r="E52" s="163">
        <f>SUM(E7:E51)</f>
        <v>516200</v>
      </c>
    </row>
    <row r="53" spans="2:5" ht="15.75" x14ac:dyDescent="0.25">
      <c r="B53" s="18"/>
      <c r="C53" s="9"/>
      <c r="D53" s="8"/>
      <c r="E53" s="8"/>
    </row>
    <row r="54" spans="2:5" ht="15.75" x14ac:dyDescent="0.25">
      <c r="B54" s="18"/>
      <c r="C54" s="50"/>
      <c r="D54" s="8"/>
      <c r="E54" s="8"/>
    </row>
    <row r="55" spans="2:5" ht="15.75" x14ac:dyDescent="0.25">
      <c r="B55" s="18"/>
      <c r="C55" s="9"/>
      <c r="D55" s="8"/>
      <c r="E55" s="8"/>
    </row>
    <row r="56" spans="2:5" x14ac:dyDescent="0.25">
      <c r="D56" s="22"/>
      <c r="E56" s="22"/>
    </row>
  </sheetData>
  <mergeCells count="4">
    <mergeCell ref="B2:E2"/>
    <mergeCell ref="B3:E3"/>
    <mergeCell ref="B4:E4"/>
    <mergeCell ref="A1:G1"/>
  </mergeCells>
  <pageMargins left="0.7" right="0.7" top="0.75" bottom="0.75" header="0.3" footer="0.3"/>
  <pageSetup orientation="portrait" horizontalDpi="4294967293" vertic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
  <sheetViews>
    <sheetView topLeftCell="A23" zoomScale="80" zoomScaleNormal="80" workbookViewId="0">
      <selection activeCell="G6" sqref="G6"/>
    </sheetView>
  </sheetViews>
  <sheetFormatPr defaultColWidth="14.42578125" defaultRowHeight="15" customHeight="1" x14ac:dyDescent="0.25"/>
  <cols>
    <col min="1" max="1" width="8.7109375" customWidth="1"/>
    <col min="2" max="2" width="13.42578125" customWidth="1"/>
    <col min="3" max="3" width="12.85546875" customWidth="1"/>
    <col min="4" max="6" width="8.7109375" customWidth="1"/>
    <col min="7" max="8" width="12" customWidth="1"/>
    <col min="9" max="11" width="8.7109375" customWidth="1"/>
    <col min="12" max="13" width="11.85546875" customWidth="1"/>
    <col min="14" max="14" width="8.7109375" customWidth="1"/>
    <col min="15" max="16" width="8.7109375" style="57" customWidth="1"/>
    <col min="17" max="18" width="8.7109375" customWidth="1"/>
    <col min="19" max="19" width="9.5703125" customWidth="1"/>
    <col min="20" max="28" width="8.7109375" customWidth="1"/>
  </cols>
  <sheetData>
    <row r="1" spans="1:18" ht="15" customHeight="1" x14ac:dyDescent="0.25">
      <c r="A1" s="189" t="s">
        <v>116</v>
      </c>
      <c r="B1" s="189"/>
      <c r="C1" s="189"/>
      <c r="D1" s="189"/>
      <c r="E1" s="189"/>
      <c r="F1" s="189"/>
      <c r="G1" s="189"/>
      <c r="H1" s="189"/>
      <c r="I1" s="189"/>
      <c r="J1" s="189"/>
      <c r="K1" s="189"/>
      <c r="L1" s="189"/>
      <c r="M1" s="189"/>
      <c r="N1" s="189"/>
    </row>
    <row r="2" spans="1:18" s="57" customFormat="1" ht="15" customHeight="1" x14ac:dyDescent="0.25">
      <c r="A2" s="105"/>
      <c r="B2" s="105"/>
      <c r="C2" s="105"/>
      <c r="D2" s="105"/>
      <c r="E2" s="105"/>
      <c r="F2" s="105"/>
      <c r="G2" s="105"/>
    </row>
    <row r="3" spans="1:18" s="10" customFormat="1" x14ac:dyDescent="0.25">
      <c r="A3" s="147" t="s">
        <v>22</v>
      </c>
      <c r="B3" s="193" t="s">
        <v>4</v>
      </c>
      <c r="C3" s="194"/>
      <c r="D3" s="147" t="s">
        <v>22</v>
      </c>
      <c r="E3" s="147"/>
      <c r="F3" s="147" t="s">
        <v>22</v>
      </c>
      <c r="G3" s="193" t="s">
        <v>23</v>
      </c>
      <c r="H3" s="194"/>
      <c r="I3" s="147" t="s">
        <v>22</v>
      </c>
      <c r="K3" s="147" t="s">
        <v>22</v>
      </c>
      <c r="L3" s="193" t="s">
        <v>25</v>
      </c>
      <c r="M3" s="194"/>
      <c r="N3" s="147" t="s">
        <v>22</v>
      </c>
    </row>
    <row r="4" spans="1:18" x14ac:dyDescent="0.25">
      <c r="A4" s="65">
        <v>43800</v>
      </c>
      <c r="B4" s="106">
        <f>'Dec Journal Entries (Unit 4)'!D7</f>
        <v>200000</v>
      </c>
      <c r="C4" s="66"/>
      <c r="D4" s="65"/>
      <c r="E4" s="70"/>
      <c r="F4" s="65">
        <v>43814</v>
      </c>
      <c r="G4" s="107">
        <f>'Dec Journal Entries (Unit 4)'!D27</f>
        <v>6000</v>
      </c>
      <c r="H4" s="108"/>
      <c r="I4" s="70"/>
      <c r="J4" s="70"/>
      <c r="K4" s="65">
        <v>43800</v>
      </c>
      <c r="L4" s="109">
        <f>'Dec Journal Entries (Unit 4)'!D14</f>
        <v>12000</v>
      </c>
      <c r="M4" s="110"/>
      <c r="N4" s="70"/>
    </row>
    <row r="5" spans="1:18" x14ac:dyDescent="0.25">
      <c r="A5" s="65"/>
      <c r="B5" s="111"/>
      <c r="C5" s="66">
        <f>'Dec Journal Entries (Unit 4)'!E11</f>
        <v>140000</v>
      </c>
      <c r="D5" s="65">
        <v>43800</v>
      </c>
      <c r="E5" s="70"/>
      <c r="F5" s="70"/>
      <c r="G5" s="112"/>
      <c r="H5" s="113">
        <f>'Dec Journal Entries (Unit 4)'!E34</f>
        <v>2000</v>
      </c>
      <c r="I5" s="65">
        <v>43822</v>
      </c>
      <c r="J5" s="70"/>
      <c r="K5" s="70"/>
      <c r="L5" s="114"/>
      <c r="M5" s="110"/>
      <c r="N5" s="70"/>
    </row>
    <row r="6" spans="1:18" x14ac:dyDescent="0.25">
      <c r="A6" s="70"/>
      <c r="B6" s="111"/>
      <c r="C6" s="66">
        <f>'Dec Journal Entries (Unit 4)'!E15</f>
        <v>12000</v>
      </c>
      <c r="D6" s="65">
        <v>43800</v>
      </c>
      <c r="E6" s="70"/>
      <c r="F6" s="65">
        <v>43822</v>
      </c>
      <c r="G6" s="67">
        <f>'Dec Journal Entries (Unit 4)'!D36</f>
        <v>2500</v>
      </c>
      <c r="H6" s="113"/>
      <c r="I6" s="70"/>
      <c r="J6" s="70"/>
      <c r="K6" s="70"/>
      <c r="L6" s="114"/>
      <c r="M6" s="110"/>
      <c r="N6" s="70"/>
    </row>
    <row r="7" spans="1:18" x14ac:dyDescent="0.25">
      <c r="A7" s="65">
        <v>43807</v>
      </c>
      <c r="B7" s="66">
        <f>'Dec Journal Entries (Unit 4)'!D20</f>
        <v>8000</v>
      </c>
      <c r="C7" s="66"/>
      <c r="D7" s="65"/>
      <c r="E7" s="70"/>
      <c r="F7" s="65">
        <v>43830</v>
      </c>
      <c r="G7" s="67">
        <f>'Dec Journal Entries (Unit 4)'!D49</f>
        <v>4400</v>
      </c>
      <c r="H7" s="113"/>
      <c r="I7" s="70"/>
      <c r="J7" s="70"/>
      <c r="K7" s="70"/>
      <c r="L7" s="114"/>
      <c r="M7" s="70"/>
      <c r="N7" s="70"/>
    </row>
    <row r="8" spans="1:18" x14ac:dyDescent="0.25">
      <c r="A8" s="70"/>
      <c r="B8" s="111"/>
      <c r="C8" s="66">
        <f>'Dec Journal Entries (Unit 4)'!E24</f>
        <v>5200</v>
      </c>
      <c r="D8" s="65">
        <v>43811</v>
      </c>
      <c r="E8" s="70"/>
      <c r="F8" s="65"/>
      <c r="G8" s="68"/>
      <c r="H8" s="115"/>
      <c r="I8" s="70"/>
      <c r="J8" s="70"/>
      <c r="K8" s="70"/>
      <c r="L8" s="114"/>
      <c r="M8" s="117"/>
      <c r="N8" s="70"/>
    </row>
    <row r="9" spans="1:18" ht="15.75" thickBot="1" x14ac:dyDescent="0.3">
      <c r="A9" s="65">
        <v>43814</v>
      </c>
      <c r="B9" s="111">
        <f>'Dec Journal Entries (Unit 4)'!D26</f>
        <v>12000</v>
      </c>
      <c r="C9" s="66"/>
      <c r="D9" s="65"/>
      <c r="E9" s="70"/>
      <c r="F9" s="65"/>
      <c r="G9" s="67">
        <f>SUM(G4:G7)</f>
        <v>12900</v>
      </c>
      <c r="H9" s="113">
        <f>SUM(H4:H7)</f>
        <v>2000</v>
      </c>
      <c r="I9" s="70"/>
      <c r="J9" s="70"/>
      <c r="K9" s="70"/>
      <c r="L9" s="151">
        <f>SUM(L4:L8)</f>
        <v>12000</v>
      </c>
      <c r="M9" s="110"/>
      <c r="N9" s="70"/>
      <c r="Q9" s="60"/>
      <c r="R9" s="60"/>
    </row>
    <row r="10" spans="1:18" ht="16.5" thickTop="1" thickBot="1" x14ac:dyDescent="0.3">
      <c r="A10" s="65">
        <v>43822</v>
      </c>
      <c r="B10" s="111">
        <f>'Dec Journal Entries (Unit 4)'!D33</f>
        <v>2000</v>
      </c>
      <c r="C10" s="66"/>
      <c r="D10" s="65"/>
      <c r="E10" s="70"/>
      <c r="F10" s="70"/>
      <c r="G10" s="119">
        <f>G9-H9</f>
        <v>10900</v>
      </c>
      <c r="H10" s="70"/>
      <c r="I10" s="70"/>
      <c r="J10" s="70"/>
      <c r="K10" s="70"/>
      <c r="L10" s="70"/>
      <c r="M10" s="70"/>
      <c r="N10" s="70"/>
      <c r="Q10" s="60"/>
      <c r="R10" s="60"/>
    </row>
    <row r="11" spans="1:18" ht="15.75" thickTop="1" x14ac:dyDescent="0.25">
      <c r="A11" s="70"/>
      <c r="B11" s="111"/>
      <c r="C11" s="66">
        <f>'Dec Journal Entries (Unit 4)'!E40</f>
        <v>5200</v>
      </c>
      <c r="D11" s="65">
        <v>43825</v>
      </c>
      <c r="E11" s="70"/>
      <c r="F11" s="70"/>
      <c r="G11" s="70"/>
      <c r="H11" s="70"/>
      <c r="I11" s="70"/>
      <c r="J11" s="70"/>
      <c r="K11" s="70"/>
      <c r="L11" s="70"/>
      <c r="M11" s="70"/>
      <c r="N11" s="70"/>
      <c r="Q11" s="60"/>
      <c r="R11" s="60"/>
    </row>
    <row r="12" spans="1:18" x14ac:dyDescent="0.25">
      <c r="A12" s="65">
        <v>43830</v>
      </c>
      <c r="B12" s="111">
        <f>'Dec Journal Entries (Unit 4)'!D48</f>
        <v>15600</v>
      </c>
      <c r="C12" s="66"/>
      <c r="D12" s="65"/>
      <c r="E12" s="70"/>
      <c r="F12" s="70"/>
      <c r="G12" s="70"/>
      <c r="H12" s="70"/>
      <c r="I12" s="70"/>
      <c r="J12" s="70"/>
      <c r="K12" s="70"/>
      <c r="L12" s="70"/>
      <c r="M12" s="70"/>
      <c r="N12" s="70"/>
    </row>
    <row r="13" spans="1:18" s="57" customFormat="1" x14ac:dyDescent="0.25">
      <c r="A13" s="65"/>
      <c r="B13" s="120"/>
      <c r="C13" s="121"/>
      <c r="D13" s="65"/>
      <c r="E13" s="70"/>
      <c r="F13" s="70"/>
      <c r="G13" s="70"/>
      <c r="H13" s="70"/>
      <c r="I13" s="70"/>
      <c r="J13" s="70"/>
      <c r="K13" s="70"/>
      <c r="L13" s="70"/>
      <c r="M13" s="70"/>
      <c r="N13" s="70"/>
    </row>
    <row r="14" spans="1:18" s="57" customFormat="1" x14ac:dyDescent="0.25">
      <c r="A14" s="65"/>
      <c r="B14" s="107">
        <f>SUM(B4:B13)</f>
        <v>237600</v>
      </c>
      <c r="C14" s="122">
        <f>SUM(C4:C13)</f>
        <v>162400</v>
      </c>
      <c r="D14" s="65"/>
      <c r="E14" s="70"/>
      <c r="F14" s="70"/>
      <c r="G14" s="70"/>
      <c r="H14" s="70"/>
      <c r="I14" s="70"/>
      <c r="J14" s="70"/>
      <c r="K14" s="70"/>
      <c r="L14" s="70"/>
      <c r="M14" s="70"/>
      <c r="N14" s="70"/>
    </row>
    <row r="15" spans="1:18" s="57" customFormat="1" ht="15.75" thickBot="1" x14ac:dyDescent="0.3">
      <c r="A15" s="65"/>
      <c r="B15" s="119">
        <f>B14-C14</f>
        <v>75200</v>
      </c>
      <c r="C15" s="66"/>
      <c r="D15" s="65"/>
      <c r="E15" s="70"/>
      <c r="F15" s="70"/>
      <c r="G15" s="70"/>
      <c r="H15" s="70"/>
      <c r="I15" s="70"/>
      <c r="J15" s="70"/>
      <c r="K15" s="70"/>
      <c r="L15" s="70"/>
      <c r="M15" s="70"/>
      <c r="N15" s="70"/>
    </row>
    <row r="16" spans="1:18" s="57" customFormat="1" ht="15.75" thickTop="1" x14ac:dyDescent="0.25">
      <c r="A16" s="65"/>
      <c r="B16" s="67"/>
      <c r="C16" s="66"/>
      <c r="D16" s="65"/>
      <c r="E16" s="70"/>
      <c r="F16" s="70"/>
      <c r="G16" s="70"/>
      <c r="H16" s="70"/>
      <c r="I16" s="70"/>
      <c r="J16" s="70"/>
      <c r="K16" s="70"/>
      <c r="L16" s="70"/>
      <c r="M16" s="70"/>
      <c r="N16" s="70"/>
    </row>
    <row r="17" spans="1:16" x14ac:dyDescent="0.25">
      <c r="A17" s="65"/>
      <c r="B17" s="67"/>
      <c r="C17" s="67"/>
      <c r="D17" s="65"/>
      <c r="E17" s="70"/>
      <c r="F17" s="70"/>
      <c r="G17" s="70"/>
      <c r="H17" s="70"/>
      <c r="I17" s="70"/>
      <c r="J17" s="70"/>
      <c r="K17" s="70"/>
      <c r="L17" s="70"/>
      <c r="M17" s="70"/>
      <c r="N17" s="70"/>
    </row>
    <row r="18" spans="1:16" s="10" customFormat="1" x14ac:dyDescent="0.25">
      <c r="A18" s="148"/>
      <c r="B18" s="190" t="s">
        <v>77</v>
      </c>
      <c r="C18" s="195"/>
      <c r="D18" s="148"/>
      <c r="E18" s="148"/>
      <c r="F18" s="148"/>
      <c r="G18" s="190" t="s">
        <v>73</v>
      </c>
      <c r="H18" s="195"/>
      <c r="I18" s="148"/>
      <c r="J18" s="148"/>
      <c r="K18" s="148"/>
      <c r="L18" s="196" t="s">
        <v>24</v>
      </c>
      <c r="M18" s="195"/>
      <c r="N18" s="148"/>
    </row>
    <row r="19" spans="1:16" x14ac:dyDescent="0.25">
      <c r="A19" s="70"/>
      <c r="B19" s="123"/>
      <c r="C19" s="110">
        <f>'Dec Journal Entries (Unit 4)'!E28</f>
        <v>18000</v>
      </c>
      <c r="D19" s="65">
        <v>43814</v>
      </c>
      <c r="E19" s="70"/>
      <c r="F19" s="65">
        <v>43800</v>
      </c>
      <c r="G19" s="124">
        <f>'Dec Journal Entries (Unit 4)'!D10</f>
        <v>240000</v>
      </c>
      <c r="H19" s="70"/>
      <c r="I19" s="70"/>
      <c r="J19" s="70"/>
      <c r="K19" s="65">
        <v>43803</v>
      </c>
      <c r="L19" s="124">
        <f>'Dec Journal Entries (Unit 4)'!D17</f>
        <v>1000</v>
      </c>
      <c r="M19" s="70"/>
      <c r="N19" s="70"/>
    </row>
    <row r="20" spans="1:16" x14ac:dyDescent="0.25">
      <c r="A20" s="70"/>
      <c r="B20" s="114"/>
      <c r="C20" s="110">
        <f>'Dec Journal Entries (Unit 4)'!E50</f>
        <v>20000</v>
      </c>
      <c r="D20" s="65">
        <v>43830</v>
      </c>
      <c r="E20" s="70"/>
      <c r="F20" s="65"/>
      <c r="G20" s="118"/>
      <c r="H20" s="70"/>
      <c r="I20" s="70"/>
      <c r="J20" s="70"/>
      <c r="K20" s="65"/>
      <c r="L20" s="118"/>
      <c r="M20" s="70"/>
      <c r="N20" s="70"/>
    </row>
    <row r="21" spans="1:16" x14ac:dyDescent="0.25">
      <c r="A21" s="70"/>
      <c r="B21" s="116"/>
      <c r="C21" s="112"/>
      <c r="D21" s="70"/>
      <c r="E21" s="70"/>
      <c r="F21" s="65"/>
      <c r="G21" s="124"/>
      <c r="H21" s="125"/>
      <c r="I21" s="112"/>
      <c r="J21" s="112"/>
      <c r="K21" s="112"/>
      <c r="L21" s="124"/>
      <c r="M21" s="125"/>
      <c r="N21" s="70"/>
    </row>
    <row r="22" spans="1:16" s="57" customFormat="1" ht="15.75" thickBot="1" x14ac:dyDescent="0.3">
      <c r="A22" s="70"/>
      <c r="B22" s="114"/>
      <c r="C22" s="136">
        <f>SUM(C19:C20)</f>
        <v>38000</v>
      </c>
      <c r="D22" s="70"/>
      <c r="E22" s="70"/>
      <c r="F22" s="65"/>
      <c r="G22" s="152">
        <f>SUM(G19:G20)</f>
        <v>240000</v>
      </c>
      <c r="H22" s="70"/>
      <c r="I22" s="70"/>
      <c r="J22" s="70"/>
      <c r="K22" s="70"/>
      <c r="L22" s="152">
        <f>SUM(L19:L21)</f>
        <v>1000</v>
      </c>
      <c r="M22" s="70"/>
      <c r="N22" s="70"/>
    </row>
    <row r="23" spans="1:16" s="57" customFormat="1" ht="15.75" thickTop="1" x14ac:dyDescent="0.25">
      <c r="A23" s="70"/>
      <c r="B23" s="70"/>
      <c r="C23" s="126"/>
      <c r="D23" s="70"/>
      <c r="E23" s="70"/>
      <c r="F23" s="70"/>
      <c r="G23" s="112"/>
      <c r="H23" s="112"/>
      <c r="I23" s="112"/>
      <c r="J23" s="112"/>
      <c r="K23" s="112"/>
      <c r="L23" s="112"/>
      <c r="M23" s="70"/>
      <c r="N23" s="70"/>
    </row>
    <row r="24" spans="1:16" ht="15" customHeight="1" x14ac:dyDescent="0.25">
      <c r="A24" s="70"/>
      <c r="B24" s="70"/>
      <c r="C24" s="70"/>
      <c r="D24" s="70"/>
      <c r="E24" s="70"/>
      <c r="F24" s="70"/>
      <c r="G24" s="70"/>
      <c r="H24" s="70"/>
      <c r="I24" s="70"/>
      <c r="J24" s="70"/>
      <c r="K24" s="70"/>
      <c r="L24" s="70"/>
      <c r="M24" s="70"/>
      <c r="N24" s="70"/>
    </row>
    <row r="25" spans="1:16" s="57" customFormat="1" ht="15" customHeight="1" x14ac:dyDescent="0.25">
      <c r="A25" s="70"/>
      <c r="B25" s="70"/>
      <c r="C25" s="70"/>
      <c r="D25" s="70"/>
      <c r="E25" s="70"/>
      <c r="F25" s="70"/>
      <c r="G25" s="70"/>
      <c r="H25" s="70"/>
      <c r="I25" s="70"/>
      <c r="J25" s="70"/>
      <c r="K25" s="70"/>
      <c r="L25" s="191" t="s">
        <v>84</v>
      </c>
      <c r="M25" s="191"/>
      <c r="N25" s="70"/>
    </row>
    <row r="26" spans="1:16" s="10" customFormat="1" x14ac:dyDescent="0.25">
      <c r="A26" s="148"/>
      <c r="B26" s="190" t="s">
        <v>26</v>
      </c>
      <c r="C26" s="195"/>
      <c r="D26" s="149"/>
      <c r="E26" s="148"/>
      <c r="F26" s="148"/>
      <c r="G26" s="190" t="s">
        <v>5</v>
      </c>
      <c r="H26" s="195"/>
      <c r="I26" s="149" t="s">
        <v>22</v>
      </c>
      <c r="J26" s="148"/>
      <c r="K26" s="148"/>
      <c r="L26" s="192"/>
      <c r="M26" s="192"/>
      <c r="N26" s="148"/>
    </row>
    <row r="27" spans="1:16" x14ac:dyDescent="0.25">
      <c r="A27" s="70"/>
      <c r="B27" s="127"/>
      <c r="C27" s="128">
        <f>'Dec Journal Entries (Unit 4)'!E18</f>
        <v>1000</v>
      </c>
      <c r="D27" s="129">
        <v>43803</v>
      </c>
      <c r="E27" s="70"/>
      <c r="F27" s="70"/>
      <c r="G27" s="123"/>
      <c r="H27" s="110">
        <f>'Dec Journal Entries (Unit 4)'!E12</f>
        <v>100000</v>
      </c>
      <c r="I27" s="65">
        <v>43800</v>
      </c>
      <c r="J27" s="70"/>
      <c r="K27" s="70"/>
      <c r="L27" s="127"/>
      <c r="M27" s="130">
        <f>'Dec Journal Entries (Unit 4)'!E21</f>
        <v>8000</v>
      </c>
      <c r="N27" s="65">
        <v>43807</v>
      </c>
      <c r="O27" s="65"/>
      <c r="P27" s="65"/>
    </row>
    <row r="28" spans="1:16" x14ac:dyDescent="0.25">
      <c r="A28" s="65"/>
      <c r="B28" s="118"/>
      <c r="C28" s="110">
        <f>'Dec Journal Entries (Unit 4)'!E31</f>
        <v>600</v>
      </c>
      <c r="D28" s="65">
        <v>43816</v>
      </c>
      <c r="E28" s="70"/>
      <c r="F28" s="70"/>
      <c r="G28" s="112"/>
      <c r="H28" s="131"/>
      <c r="I28" s="70"/>
      <c r="J28" s="70"/>
      <c r="K28" s="65"/>
      <c r="L28" s="118"/>
      <c r="M28" s="126">
        <f>'Dec Journal Entries (Unit 4)'!E37</f>
        <v>2500</v>
      </c>
      <c r="N28" s="65">
        <v>43822</v>
      </c>
      <c r="O28" s="65"/>
      <c r="P28" s="65"/>
    </row>
    <row r="29" spans="1:16" x14ac:dyDescent="0.25">
      <c r="A29" s="65"/>
      <c r="B29" s="118"/>
      <c r="C29" s="110">
        <f>'Dec Journal Entries (Unit 4)'!E46</f>
        <v>700</v>
      </c>
      <c r="D29" s="65">
        <v>43830</v>
      </c>
      <c r="E29" s="70"/>
      <c r="F29" s="65"/>
      <c r="G29" s="132"/>
      <c r="H29" s="133"/>
      <c r="I29" s="70"/>
      <c r="J29" s="70"/>
      <c r="K29" s="70"/>
      <c r="L29" s="118"/>
      <c r="M29" s="126"/>
      <c r="N29" s="65"/>
      <c r="O29" s="24"/>
      <c r="P29" s="24"/>
    </row>
    <row r="30" spans="1:16" x14ac:dyDescent="0.25">
      <c r="A30" s="65"/>
      <c r="B30" s="134"/>
      <c r="C30" s="117"/>
      <c r="D30" s="65"/>
      <c r="E30" s="70"/>
      <c r="F30" s="65"/>
      <c r="G30" s="112"/>
      <c r="H30" s="131"/>
      <c r="I30" s="70"/>
      <c r="J30" s="70"/>
      <c r="K30" s="65"/>
      <c r="L30" s="116"/>
      <c r="M30" s="117"/>
      <c r="N30" s="65"/>
      <c r="O30" s="24"/>
      <c r="P30" s="24"/>
    </row>
    <row r="31" spans="1:16" ht="15.75" thickBot="1" x14ac:dyDescent="0.3">
      <c r="A31" s="70"/>
      <c r="B31" s="114"/>
      <c r="C31" s="135">
        <f>SUM(C27:C30)</f>
        <v>2300</v>
      </c>
      <c r="D31" s="70"/>
      <c r="E31" s="70"/>
      <c r="F31" s="70"/>
      <c r="G31" s="118"/>
      <c r="H31" s="136">
        <f>SUM(H27:H30)</f>
        <v>100000</v>
      </c>
      <c r="I31" s="70"/>
      <c r="J31" s="70"/>
      <c r="K31" s="65"/>
      <c r="L31" s="114"/>
      <c r="M31" s="136">
        <f>SUM(M27:M30)</f>
        <v>10500</v>
      </c>
      <c r="N31" s="65"/>
      <c r="O31" s="24"/>
      <c r="P31" s="24"/>
    </row>
    <row r="32" spans="1:16" s="57" customFormat="1" ht="15" customHeight="1" thickTop="1" x14ac:dyDescent="0.25">
      <c r="A32" s="70"/>
      <c r="B32" s="70"/>
      <c r="C32" s="70"/>
      <c r="D32" s="70"/>
      <c r="E32" s="70"/>
      <c r="F32" s="70"/>
      <c r="G32" s="70"/>
      <c r="H32" s="70"/>
      <c r="I32" s="70"/>
      <c r="J32" s="70"/>
      <c r="K32" s="70"/>
      <c r="L32" s="70"/>
      <c r="M32" s="70"/>
      <c r="N32" s="70"/>
    </row>
    <row r="33" spans="1:16" s="57" customFormat="1" ht="15" customHeight="1" x14ac:dyDescent="0.25">
      <c r="A33" s="70"/>
      <c r="B33" s="70"/>
      <c r="C33" s="70"/>
      <c r="D33" s="70"/>
      <c r="E33" s="70"/>
      <c r="F33" s="70"/>
      <c r="G33" s="70"/>
      <c r="H33" s="70"/>
      <c r="I33" s="70"/>
      <c r="J33" s="70"/>
      <c r="K33" s="70"/>
      <c r="L33" s="70"/>
      <c r="M33" s="70"/>
      <c r="N33" s="70"/>
    </row>
    <row r="34" spans="1:16" s="10" customFormat="1" x14ac:dyDescent="0.25">
      <c r="A34" s="148"/>
      <c r="B34" s="190" t="s">
        <v>79</v>
      </c>
      <c r="C34" s="195"/>
      <c r="D34" s="149"/>
      <c r="E34" s="149"/>
      <c r="F34" s="148"/>
      <c r="G34" s="190" t="s">
        <v>27</v>
      </c>
      <c r="H34" s="195"/>
      <c r="I34" s="149"/>
      <c r="J34" s="149"/>
      <c r="K34" s="148"/>
      <c r="L34" s="190" t="s">
        <v>75</v>
      </c>
      <c r="M34" s="195"/>
      <c r="N34" s="148"/>
    </row>
    <row r="35" spans="1:16" ht="15" customHeight="1" x14ac:dyDescent="0.25">
      <c r="A35" s="65">
        <v>43830</v>
      </c>
      <c r="B35" s="106">
        <f>'Dec Journal Entries (Unit 4)'!D45</f>
        <v>700</v>
      </c>
      <c r="C35" s="70"/>
      <c r="D35" s="70"/>
      <c r="E35" s="70"/>
      <c r="F35" s="65">
        <v>43811</v>
      </c>
      <c r="G35" s="130">
        <f>'Dec Journal Entries (Unit 4)'!D23</f>
        <v>5200</v>
      </c>
      <c r="H35" s="137"/>
      <c r="I35" s="70"/>
      <c r="J35" s="70"/>
      <c r="K35" s="65">
        <v>43816</v>
      </c>
      <c r="L35" s="106">
        <f>'Dec Journal Entries (Unit 4)'!D30</f>
        <v>600</v>
      </c>
      <c r="M35" s="70"/>
      <c r="N35" s="70"/>
    </row>
    <row r="36" spans="1:16" ht="15" customHeight="1" x14ac:dyDescent="0.25">
      <c r="A36" s="70"/>
      <c r="B36" s="114"/>
      <c r="C36" s="70"/>
      <c r="D36" s="70"/>
      <c r="E36" s="70"/>
      <c r="F36" s="65">
        <v>43825</v>
      </c>
      <c r="G36" s="118">
        <f>'Dec Journal Entries (Unit 4)'!D39</f>
        <v>5200</v>
      </c>
      <c r="H36" s="70"/>
      <c r="I36" s="70"/>
      <c r="J36" s="70"/>
      <c r="K36" s="70"/>
      <c r="L36" s="114"/>
      <c r="M36" s="70"/>
      <c r="N36" s="70"/>
    </row>
    <row r="37" spans="1:16" x14ac:dyDescent="0.25">
      <c r="A37" s="70"/>
      <c r="B37" s="114"/>
      <c r="C37" s="117"/>
      <c r="D37" s="70"/>
      <c r="E37" s="70"/>
      <c r="F37" s="70"/>
      <c r="G37" s="124"/>
      <c r="H37" s="125"/>
      <c r="I37" s="112"/>
      <c r="J37" s="70"/>
      <c r="K37" s="70"/>
      <c r="L37" s="114"/>
      <c r="M37" s="117"/>
      <c r="N37" s="70"/>
    </row>
    <row r="38" spans="1:16" ht="15.75" thickBot="1" x14ac:dyDescent="0.3">
      <c r="A38" s="70"/>
      <c r="B38" s="153">
        <f>SUM(B35:B37)</f>
        <v>700</v>
      </c>
      <c r="C38" s="138"/>
      <c r="D38" s="70"/>
      <c r="E38" s="70"/>
      <c r="F38" s="70"/>
      <c r="G38" s="152">
        <f>SUM(G35:G37)</f>
        <v>10400</v>
      </c>
      <c r="H38" s="70"/>
      <c r="I38" s="70"/>
      <c r="J38" s="70"/>
      <c r="K38" s="70"/>
      <c r="L38" s="153">
        <f>SUM(L35:L37)</f>
        <v>600</v>
      </c>
      <c r="M38" s="70"/>
      <c r="N38" s="70"/>
    </row>
    <row r="39" spans="1:16" ht="15.75" thickTop="1" x14ac:dyDescent="0.25">
      <c r="A39" s="70"/>
      <c r="B39" s="112"/>
      <c r="C39" s="112"/>
      <c r="D39" s="112"/>
      <c r="E39" s="112"/>
      <c r="F39" s="112"/>
      <c r="G39" s="112"/>
      <c r="H39" s="112"/>
      <c r="I39" s="112"/>
      <c r="J39" s="112"/>
      <c r="K39" s="112"/>
      <c r="L39" s="112"/>
      <c r="M39" s="112"/>
      <c r="N39" s="70"/>
    </row>
    <row r="40" spans="1:16" ht="15" customHeight="1" x14ac:dyDescent="0.25">
      <c r="A40" s="70"/>
      <c r="B40" s="70"/>
      <c r="C40" s="70"/>
      <c r="D40" s="70"/>
      <c r="E40" s="70"/>
      <c r="F40" s="70"/>
      <c r="G40" s="70"/>
      <c r="H40" s="70"/>
      <c r="I40" s="70"/>
      <c r="J40" s="70"/>
      <c r="K40" s="70"/>
      <c r="L40" s="70"/>
      <c r="M40" s="70"/>
      <c r="N40" s="70"/>
    </row>
    <row r="41" spans="1:16" ht="15" customHeight="1" x14ac:dyDescent="0.25">
      <c r="A41" s="70"/>
      <c r="B41" s="70"/>
      <c r="C41" s="70"/>
      <c r="D41" s="70"/>
      <c r="E41" s="70"/>
      <c r="F41" s="70"/>
      <c r="G41" s="70"/>
      <c r="H41" s="70"/>
      <c r="I41" s="70"/>
      <c r="J41" s="70"/>
      <c r="K41" s="70"/>
      <c r="L41" s="70"/>
      <c r="M41" s="70"/>
      <c r="N41" s="70"/>
    </row>
    <row r="42" spans="1:16" s="57" customFormat="1" x14ac:dyDescent="0.25">
      <c r="A42" s="70"/>
      <c r="B42" s="70"/>
      <c r="C42" s="70"/>
      <c r="D42" s="70"/>
      <c r="E42" s="70"/>
      <c r="F42" s="65"/>
      <c r="G42" s="112"/>
      <c r="H42" s="112"/>
      <c r="I42" s="70"/>
      <c r="J42" s="70"/>
      <c r="K42" s="65"/>
      <c r="L42" s="132"/>
      <c r="M42" s="112"/>
      <c r="N42" s="65"/>
      <c r="O42" s="24"/>
      <c r="P42" s="24"/>
    </row>
    <row r="43" spans="1:16" s="57" customFormat="1" x14ac:dyDescent="0.25">
      <c r="A43" s="70"/>
      <c r="B43" s="70"/>
      <c r="C43" s="70"/>
      <c r="D43" s="70"/>
      <c r="E43" s="70"/>
      <c r="F43" s="65"/>
      <c r="G43" s="112"/>
      <c r="H43" s="112"/>
      <c r="I43" s="70"/>
      <c r="J43" s="70"/>
      <c r="K43" s="65"/>
      <c r="L43" s="132"/>
      <c r="M43" s="112"/>
      <c r="N43" s="65"/>
      <c r="O43" s="24"/>
      <c r="P43" s="24"/>
    </row>
    <row r="44" spans="1:16" s="10" customFormat="1" x14ac:dyDescent="0.25">
      <c r="A44" s="149" t="s">
        <v>22</v>
      </c>
      <c r="B44" s="190" t="s">
        <v>78</v>
      </c>
      <c r="C44" s="190"/>
      <c r="D44" s="149" t="s">
        <v>22</v>
      </c>
      <c r="E44" s="149"/>
      <c r="F44" s="149" t="s">
        <v>22</v>
      </c>
      <c r="G44" s="190" t="s">
        <v>8</v>
      </c>
      <c r="H44" s="190"/>
      <c r="I44" s="149" t="s">
        <v>22</v>
      </c>
      <c r="J44" s="149"/>
      <c r="K44" s="149" t="s">
        <v>22</v>
      </c>
      <c r="L44" s="190" t="s">
        <v>6</v>
      </c>
      <c r="M44" s="195"/>
      <c r="N44" s="149" t="s">
        <v>22</v>
      </c>
      <c r="O44" s="150"/>
      <c r="P44" s="150"/>
    </row>
    <row r="45" spans="1:16" s="57" customFormat="1" x14ac:dyDescent="0.25">
      <c r="A45" s="70"/>
      <c r="B45" s="139"/>
      <c r="C45" s="110">
        <f>'Dec Journal Entries (Unit 4)'!E43</f>
        <v>1000</v>
      </c>
      <c r="D45" s="65">
        <v>43830</v>
      </c>
      <c r="E45" s="70"/>
      <c r="F45" s="65">
        <v>43830</v>
      </c>
      <c r="G45" s="118">
        <f>'Dec Journal Entries (Unit 4)'!D42</f>
        <v>1000</v>
      </c>
      <c r="H45" s="70"/>
      <c r="I45" s="70"/>
      <c r="J45" s="70"/>
      <c r="K45" s="70"/>
      <c r="L45" s="123"/>
      <c r="M45" s="110">
        <f>'Dec Journal Entries (Unit 4)'!E8</f>
        <v>200000</v>
      </c>
      <c r="N45" s="65">
        <v>43800</v>
      </c>
      <c r="O45" s="24"/>
      <c r="P45" s="24"/>
    </row>
    <row r="46" spans="1:16" s="57" customFormat="1" x14ac:dyDescent="0.25">
      <c r="A46" s="70"/>
      <c r="B46" s="118"/>
      <c r="C46" s="110"/>
      <c r="D46" s="70"/>
      <c r="E46" s="70"/>
      <c r="F46" s="65"/>
      <c r="G46" s="118"/>
      <c r="H46" s="70"/>
      <c r="I46" s="70"/>
      <c r="J46" s="70"/>
      <c r="K46" s="70"/>
      <c r="L46" s="112"/>
      <c r="M46" s="133"/>
      <c r="N46" s="65"/>
      <c r="O46" s="24"/>
      <c r="P46" s="24"/>
    </row>
    <row r="47" spans="1:16" s="57" customFormat="1" x14ac:dyDescent="0.25">
      <c r="A47" s="70"/>
      <c r="B47" s="114"/>
      <c r="C47" s="110"/>
      <c r="D47" s="70"/>
      <c r="E47" s="70"/>
      <c r="F47" s="65"/>
      <c r="G47" s="118"/>
      <c r="H47" s="70"/>
      <c r="I47" s="70"/>
      <c r="J47" s="70"/>
      <c r="K47" s="70"/>
      <c r="L47" s="112"/>
      <c r="M47" s="131"/>
      <c r="N47" s="70"/>
      <c r="O47" s="24"/>
      <c r="P47" s="24"/>
    </row>
    <row r="48" spans="1:16" s="57" customFormat="1" x14ac:dyDescent="0.25">
      <c r="A48" s="70"/>
      <c r="B48" s="140"/>
      <c r="C48" s="141"/>
      <c r="D48" s="70"/>
      <c r="E48" s="70"/>
      <c r="F48" s="70"/>
      <c r="G48" s="118"/>
      <c r="H48" s="117"/>
      <c r="I48" s="70"/>
      <c r="J48" s="70"/>
      <c r="K48" s="70"/>
      <c r="L48" s="117"/>
      <c r="M48" s="131"/>
      <c r="N48" s="70"/>
      <c r="O48" s="24"/>
      <c r="P48" s="24"/>
    </row>
    <row r="49" spans="1:16" s="57" customFormat="1" ht="15.75" thickBot="1" x14ac:dyDescent="0.3">
      <c r="A49" s="70"/>
      <c r="B49" s="118"/>
      <c r="C49" s="136">
        <f>SUM(C45:C48)</f>
        <v>1000</v>
      </c>
      <c r="D49" s="70"/>
      <c r="E49" s="70"/>
      <c r="F49" s="70"/>
      <c r="G49" s="151">
        <f>SUM(G45:G48)</f>
        <v>1000</v>
      </c>
      <c r="H49" s="70"/>
      <c r="I49" s="70"/>
      <c r="J49" s="70"/>
      <c r="K49" s="70"/>
      <c r="L49" s="114"/>
      <c r="M49" s="136">
        <f>SUM(M45:M48)</f>
        <v>200000</v>
      </c>
      <c r="N49" s="70"/>
      <c r="O49" s="24"/>
      <c r="P49" s="24"/>
    </row>
    <row r="50" spans="1:16" s="57" customFormat="1" ht="15.75" thickTop="1" x14ac:dyDescent="0.25">
      <c r="A50" s="70"/>
      <c r="B50" s="70"/>
      <c r="C50" s="70"/>
      <c r="D50" s="70"/>
      <c r="E50" s="70"/>
      <c r="F50" s="65"/>
      <c r="G50" s="112"/>
      <c r="H50" s="112"/>
      <c r="I50" s="70"/>
      <c r="J50" s="70"/>
      <c r="K50" s="65"/>
      <c r="L50" s="132"/>
      <c r="M50" s="112"/>
      <c r="N50" s="65"/>
      <c r="O50" s="24"/>
      <c r="P50" s="24"/>
    </row>
    <row r="51" spans="1:16" s="57" customFormat="1" x14ac:dyDescent="0.25">
      <c r="F51" s="24"/>
      <c r="G51" s="60"/>
      <c r="H51" s="60"/>
      <c r="K51" s="24"/>
      <c r="L51" s="61"/>
      <c r="M51" s="60"/>
      <c r="N51" s="24"/>
      <c r="O51" s="24"/>
      <c r="P51" s="24"/>
    </row>
    <row r="52" spans="1:16" s="57" customFormat="1" x14ac:dyDescent="0.25">
      <c r="F52" s="24"/>
      <c r="G52" s="60"/>
      <c r="H52" s="60"/>
      <c r="K52" s="24"/>
      <c r="L52" s="61"/>
      <c r="M52" s="60"/>
      <c r="N52" s="24"/>
      <c r="O52" s="24"/>
      <c r="P52" s="24"/>
    </row>
  </sheetData>
  <mergeCells count="16">
    <mergeCell ref="A1:N1"/>
    <mergeCell ref="B44:C44"/>
    <mergeCell ref="G44:H44"/>
    <mergeCell ref="L25:M26"/>
    <mergeCell ref="G3:H3"/>
    <mergeCell ref="G26:H26"/>
    <mergeCell ref="L44:M44"/>
    <mergeCell ref="L34:M34"/>
    <mergeCell ref="G34:H34"/>
    <mergeCell ref="B26:C26"/>
    <mergeCell ref="L18:M18"/>
    <mergeCell ref="B18:C18"/>
    <mergeCell ref="B3:C3"/>
    <mergeCell ref="B34:C34"/>
    <mergeCell ref="G18:H18"/>
    <mergeCell ref="L3:M3"/>
  </mergeCells>
  <pageMargins left="0.7" right="0.7" top="0.75" bottom="0.75" header="0.3" footer="0.3"/>
  <pageSetup scale="63"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tabSelected="1" topLeftCell="A4" zoomScale="90" zoomScaleNormal="90" workbookViewId="0">
      <selection activeCell="J24" sqref="J24"/>
    </sheetView>
  </sheetViews>
  <sheetFormatPr defaultColWidth="14.42578125" defaultRowHeight="15" customHeight="1" x14ac:dyDescent="0.25"/>
  <cols>
    <col min="1" max="1" width="8.7109375" customWidth="1"/>
    <col min="2" max="2" width="32" customWidth="1"/>
    <col min="3" max="3" width="15.28515625" customWidth="1"/>
    <col min="4" max="4" width="15" customWidth="1"/>
    <col min="5" max="5" width="14.28515625" customWidth="1"/>
    <col min="6" max="6" width="14.42578125" customWidth="1"/>
    <col min="7" max="7" width="14" customWidth="1"/>
    <col min="8" max="8" width="15.7109375" customWidth="1"/>
    <col min="9" max="9" width="8.7109375" customWidth="1"/>
    <col min="10" max="10" width="20" customWidth="1"/>
    <col min="11" max="11" width="12.7109375" bestFit="1" customWidth="1"/>
    <col min="12" max="23" width="8.7109375" customWidth="1"/>
  </cols>
  <sheetData>
    <row r="1" spans="1:12" ht="15" customHeight="1" x14ac:dyDescent="0.25">
      <c r="A1" s="197" t="s">
        <v>115</v>
      </c>
      <c r="B1" s="197"/>
      <c r="C1" s="197"/>
      <c r="D1" s="197"/>
      <c r="E1" s="197"/>
      <c r="F1" s="197"/>
      <c r="G1" s="197"/>
      <c r="H1" s="197"/>
      <c r="I1" s="197"/>
      <c r="J1" s="197"/>
      <c r="K1" s="197"/>
      <c r="L1" s="197"/>
    </row>
    <row r="2" spans="1:12" ht="15.75" x14ac:dyDescent="0.25">
      <c r="B2" s="198" t="s">
        <v>85</v>
      </c>
      <c r="C2" s="187"/>
      <c r="D2" s="187"/>
      <c r="E2" s="187"/>
      <c r="F2" s="187"/>
      <c r="G2" s="187"/>
      <c r="H2" s="188"/>
    </row>
    <row r="3" spans="1:12" ht="15.75" x14ac:dyDescent="0.25">
      <c r="B3" s="198" t="s">
        <v>28</v>
      </c>
      <c r="C3" s="187"/>
      <c r="D3" s="187"/>
      <c r="E3" s="187"/>
      <c r="F3" s="187"/>
      <c r="G3" s="187"/>
      <c r="H3" s="188"/>
    </row>
    <row r="4" spans="1:12" ht="15.75" x14ac:dyDescent="0.25">
      <c r="B4" s="198">
        <v>2015</v>
      </c>
      <c r="C4" s="187"/>
      <c r="D4" s="187"/>
      <c r="E4" s="187"/>
      <c r="F4" s="187"/>
      <c r="G4" s="187"/>
      <c r="H4" s="188"/>
    </row>
    <row r="5" spans="1:12" ht="15.75" x14ac:dyDescent="0.25">
      <c r="B5" s="49"/>
      <c r="C5" s="26" t="s">
        <v>29</v>
      </c>
      <c r="D5" s="26"/>
      <c r="E5" s="198" t="s">
        <v>30</v>
      </c>
      <c r="F5" s="188"/>
      <c r="G5" s="198" t="s">
        <v>31</v>
      </c>
      <c r="H5" s="188"/>
    </row>
    <row r="6" spans="1:12" ht="15.75" x14ac:dyDescent="0.25">
      <c r="B6" s="27" t="s">
        <v>32</v>
      </c>
      <c r="C6" s="28" t="s">
        <v>16</v>
      </c>
      <c r="D6" s="28" t="s">
        <v>17</v>
      </c>
      <c r="E6" s="28" t="s">
        <v>16</v>
      </c>
      <c r="F6" s="28" t="s">
        <v>17</v>
      </c>
      <c r="G6" s="28" t="s">
        <v>16</v>
      </c>
      <c r="H6" s="28" t="s">
        <v>17</v>
      </c>
    </row>
    <row r="7" spans="1:12" ht="15.75" x14ac:dyDescent="0.25">
      <c r="B7" s="9" t="s">
        <v>4</v>
      </c>
      <c r="C7" s="8">
        <f>'T-Accounts - autofill (Unit 4)'!B15</f>
        <v>75200</v>
      </c>
      <c r="D7" s="8"/>
      <c r="E7" s="8"/>
      <c r="F7" s="8"/>
      <c r="G7" s="8">
        <f>+C7+E7-F7</f>
        <v>75200</v>
      </c>
      <c r="H7" s="8"/>
    </row>
    <row r="8" spans="1:12" ht="15.75" x14ac:dyDescent="0.25">
      <c r="B8" s="9" t="s">
        <v>9</v>
      </c>
      <c r="C8" s="8">
        <f>'T-Accounts - autofill (Unit 4)'!L9</f>
        <v>12000</v>
      </c>
      <c r="D8" s="8"/>
      <c r="E8" s="8"/>
      <c r="F8" s="8">
        <f>'Adjusting Entries (Unit 4)'!E9</f>
        <v>4000</v>
      </c>
      <c r="G8" s="8">
        <f>C8-F8</f>
        <v>8000</v>
      </c>
      <c r="H8" s="8"/>
      <c r="K8" s="75"/>
      <c r="L8" s="76"/>
    </row>
    <row r="9" spans="1:12" ht="15.75" x14ac:dyDescent="0.25">
      <c r="B9" s="9" t="s">
        <v>73</v>
      </c>
      <c r="C9" s="8">
        <f>'T-Accounts - autofill (Unit 4)'!G19</f>
        <v>240000</v>
      </c>
      <c r="D9" s="8"/>
      <c r="E9" s="8"/>
      <c r="F9" s="8"/>
      <c r="G9" s="8">
        <f t="shared" ref="G9:G28" si="0">+C9+E9-F9</f>
        <v>240000</v>
      </c>
      <c r="H9" s="8"/>
      <c r="J9" s="22"/>
      <c r="K9" s="75"/>
      <c r="L9" s="76"/>
    </row>
    <row r="10" spans="1:12" ht="15.75" x14ac:dyDescent="0.25">
      <c r="B10" s="9" t="s">
        <v>33</v>
      </c>
      <c r="C10" s="8"/>
      <c r="D10" s="8"/>
      <c r="E10" s="8"/>
      <c r="F10" s="8">
        <f>'Adjusting Entries (Unit 4)'!E15</f>
        <v>2500</v>
      </c>
      <c r="G10" s="8"/>
      <c r="H10" s="8">
        <f>F10</f>
        <v>2500</v>
      </c>
      <c r="K10" s="75"/>
      <c r="L10" s="76"/>
    </row>
    <row r="11" spans="1:12" ht="15.75" x14ac:dyDescent="0.25">
      <c r="B11" s="29" t="s">
        <v>10</v>
      </c>
      <c r="C11" s="8">
        <f>'T-Accounts - autofill (Unit 4)'!L22</f>
        <v>1000</v>
      </c>
      <c r="D11" s="8"/>
      <c r="E11" s="8"/>
      <c r="F11" s="8">
        <f>'Adjusting Entries (Unit 4)'!E18</f>
        <v>400</v>
      </c>
      <c r="G11" s="8">
        <f t="shared" si="0"/>
        <v>600</v>
      </c>
      <c r="H11" s="8"/>
      <c r="K11" s="75"/>
      <c r="L11" s="76"/>
    </row>
    <row r="12" spans="1:12" ht="15.75" x14ac:dyDescent="0.25">
      <c r="B12" s="9" t="s">
        <v>11</v>
      </c>
      <c r="C12" s="8">
        <f>'T-Accounts - autofill (Unit 4)'!G10</f>
        <v>10900</v>
      </c>
      <c r="D12" s="8"/>
      <c r="E12" s="8"/>
      <c r="F12" s="8"/>
      <c r="G12" s="8">
        <f t="shared" si="0"/>
        <v>10900</v>
      </c>
      <c r="H12" s="8"/>
      <c r="K12" s="75"/>
      <c r="L12" s="76"/>
    </row>
    <row r="13" spans="1:12" ht="15.75" x14ac:dyDescent="0.25">
      <c r="B13" s="9" t="s">
        <v>5</v>
      </c>
      <c r="C13" s="8"/>
      <c r="D13" s="8">
        <f>'T-Accounts - autofill (Unit 4)'!H31</f>
        <v>100000</v>
      </c>
      <c r="E13" s="8"/>
      <c r="F13" s="8"/>
      <c r="G13" s="8"/>
      <c r="H13" s="8">
        <f>D13</f>
        <v>100000</v>
      </c>
      <c r="K13" s="75"/>
      <c r="L13" s="76"/>
    </row>
    <row r="14" spans="1:12" s="57" customFormat="1" ht="15.75" x14ac:dyDescent="0.25">
      <c r="B14" s="9" t="s">
        <v>82</v>
      </c>
      <c r="C14" s="8"/>
      <c r="D14" s="8"/>
      <c r="E14" s="8"/>
      <c r="F14" s="8">
        <f>'Adjusting Entries (Unit 4)'!E27</f>
        <v>1400</v>
      </c>
      <c r="G14" s="8"/>
      <c r="H14" s="8">
        <f>F14</f>
        <v>1400</v>
      </c>
      <c r="K14" s="75"/>
      <c r="L14" s="77"/>
    </row>
    <row r="15" spans="1:12" ht="15.75" x14ac:dyDescent="0.25">
      <c r="B15" s="9" t="s">
        <v>80</v>
      </c>
      <c r="C15" s="8"/>
      <c r="D15" s="8">
        <f>'T-Accounts - autofill (Unit 4)'!C45</f>
        <v>1000</v>
      </c>
      <c r="E15" s="8"/>
      <c r="F15" s="8"/>
      <c r="G15" s="8"/>
      <c r="H15" s="8">
        <f>D15</f>
        <v>1000</v>
      </c>
      <c r="L15" s="25"/>
    </row>
    <row r="16" spans="1:12" s="57" customFormat="1" ht="15.75" x14ac:dyDescent="0.25">
      <c r="B16" s="9" t="s">
        <v>34</v>
      </c>
      <c r="C16" s="8"/>
      <c r="D16" s="8"/>
      <c r="E16" s="8"/>
      <c r="F16" s="8">
        <f>'Adjusting Entries (Unit 4)'!E12</f>
        <v>500</v>
      </c>
      <c r="G16" s="8"/>
      <c r="H16" s="8">
        <f>F16</f>
        <v>500</v>
      </c>
      <c r="L16" s="25"/>
    </row>
    <row r="17" spans="2:12" ht="15.75" x14ac:dyDescent="0.25">
      <c r="B17" s="9" t="s">
        <v>7</v>
      </c>
      <c r="C17" s="8"/>
      <c r="D17" s="8">
        <f>'T-Accounts - autofill (Unit 4)'!C31</f>
        <v>2300</v>
      </c>
      <c r="E17" s="8"/>
      <c r="F17" s="8"/>
      <c r="G17" s="8"/>
      <c r="H17" s="8">
        <f>D17</f>
        <v>2300</v>
      </c>
      <c r="L17" s="25"/>
    </row>
    <row r="18" spans="2:12" ht="15.75" x14ac:dyDescent="0.25">
      <c r="B18" s="159" t="s">
        <v>114</v>
      </c>
      <c r="C18" s="8"/>
      <c r="D18" s="8">
        <f>'T-Accounts - autofill (Unit 4)'!M31</f>
        <v>10500</v>
      </c>
      <c r="E18" s="8">
        <f>'Adjusting Entries (Unit 4)'!D20+'Adjusting Entries (Unit 4)'!D23</f>
        <v>5200</v>
      </c>
      <c r="F18" s="8"/>
      <c r="G18" s="8"/>
      <c r="H18" s="8">
        <f>D18-E18</f>
        <v>5300</v>
      </c>
    </row>
    <row r="19" spans="2:12" ht="15.75" x14ac:dyDescent="0.25">
      <c r="B19" s="9" t="s">
        <v>6</v>
      </c>
      <c r="C19" s="8"/>
      <c r="D19" s="8">
        <f>'T-Accounts - autofill (Unit 4)'!M49</f>
        <v>200000</v>
      </c>
      <c r="E19" s="8"/>
      <c r="F19" s="8"/>
      <c r="G19" s="8"/>
      <c r="H19" s="8">
        <f>D19</f>
        <v>200000</v>
      </c>
    </row>
    <row r="20" spans="2:12" ht="15.75" x14ac:dyDescent="0.25">
      <c r="B20" s="9" t="s">
        <v>8</v>
      </c>
      <c r="C20" s="8">
        <f>'T-Accounts - autofill (Unit 4)'!G49</f>
        <v>1000</v>
      </c>
      <c r="D20" s="8"/>
      <c r="E20" s="8"/>
      <c r="F20" s="8"/>
      <c r="G20" s="8">
        <f t="shared" si="0"/>
        <v>1000</v>
      </c>
      <c r="H20" s="8"/>
    </row>
    <row r="21" spans="2:12" ht="15.75" x14ac:dyDescent="0.25">
      <c r="B21" s="9" t="s">
        <v>77</v>
      </c>
      <c r="C21" s="8"/>
      <c r="D21" s="8">
        <f>'T-Accounts - autofill (Unit 4)'!C22</f>
        <v>38000</v>
      </c>
      <c r="E21" s="8"/>
      <c r="F21" s="8">
        <f>'Adjusting Entries (Unit 4)'!E21+'Adjusting Entries (Unit 4)'!E24</f>
        <v>5200</v>
      </c>
      <c r="G21" s="8"/>
      <c r="H21" s="8">
        <f>D21+F21</f>
        <v>43200</v>
      </c>
    </row>
    <row r="22" spans="2:12" ht="15.75" x14ac:dyDescent="0.25">
      <c r="B22" s="9" t="s">
        <v>19</v>
      </c>
      <c r="C22" s="8"/>
      <c r="D22" s="8"/>
      <c r="E22" s="8">
        <f>'Adjusting Entries (Unit 4)'!D8</f>
        <v>4000</v>
      </c>
      <c r="F22" s="8"/>
      <c r="G22" s="8">
        <f t="shared" si="0"/>
        <v>4000</v>
      </c>
      <c r="H22" s="8"/>
    </row>
    <row r="23" spans="2:12" ht="15.75" x14ac:dyDescent="0.25">
      <c r="B23" s="9" t="s">
        <v>20</v>
      </c>
      <c r="C23" s="8"/>
      <c r="D23" s="8"/>
      <c r="E23" s="8">
        <f>'Adjusting Entries (Unit 4)'!D11</f>
        <v>500</v>
      </c>
      <c r="F23" s="8"/>
      <c r="G23" s="8">
        <f t="shared" si="0"/>
        <v>500</v>
      </c>
      <c r="H23" s="8"/>
    </row>
    <row r="24" spans="2:12" ht="15.75" x14ac:dyDescent="0.25">
      <c r="B24" s="9" t="s">
        <v>76</v>
      </c>
      <c r="C24" s="8">
        <f>'T-Accounts - autofill (Unit 4)'!B38</f>
        <v>700</v>
      </c>
      <c r="D24" s="8"/>
      <c r="E24" s="8"/>
      <c r="F24" s="8"/>
      <c r="G24" s="8">
        <f t="shared" si="0"/>
        <v>700</v>
      </c>
      <c r="H24" s="8"/>
    </row>
    <row r="25" spans="2:12" ht="15.75" x14ac:dyDescent="0.25">
      <c r="B25" s="9" t="s">
        <v>21</v>
      </c>
      <c r="C25" s="8"/>
      <c r="D25" s="8"/>
      <c r="E25" s="8">
        <f>'Adjusting Entries (Unit 4)'!D14</f>
        <v>2500</v>
      </c>
      <c r="F25" s="8"/>
      <c r="G25" s="8">
        <f t="shared" si="0"/>
        <v>2500</v>
      </c>
      <c r="H25" s="8"/>
    </row>
    <row r="26" spans="2:12" ht="15.75" x14ac:dyDescent="0.25">
      <c r="B26" s="29" t="s">
        <v>35</v>
      </c>
      <c r="C26" s="8"/>
      <c r="D26" s="8"/>
      <c r="E26" s="8">
        <f>'Adjusting Entries (Unit 4)'!D17</f>
        <v>400</v>
      </c>
      <c r="F26" s="8"/>
      <c r="G26" s="8">
        <f t="shared" si="0"/>
        <v>400</v>
      </c>
      <c r="H26" s="8"/>
    </row>
    <row r="27" spans="2:12" ht="15.75" x14ac:dyDescent="0.25">
      <c r="B27" s="9" t="s">
        <v>75</v>
      </c>
      <c r="C27" s="8">
        <f>'T-Accounts - autofill (Unit 4)'!L38</f>
        <v>600</v>
      </c>
      <c r="D27" s="8"/>
      <c r="E27" s="8"/>
      <c r="F27" s="8"/>
      <c r="G27" s="8">
        <f t="shared" si="0"/>
        <v>600</v>
      </c>
      <c r="H27" s="8"/>
    </row>
    <row r="28" spans="2:12" ht="15.75" x14ac:dyDescent="0.25">
      <c r="B28" s="9" t="s">
        <v>74</v>
      </c>
      <c r="C28" s="8">
        <f>'T-Accounts - autofill (Unit 4)'!G38</f>
        <v>10400</v>
      </c>
      <c r="D28" s="8"/>
      <c r="E28" s="8">
        <f>'Adjusting Entries (Unit 4)'!D26</f>
        <v>1400</v>
      </c>
      <c r="F28" s="8"/>
      <c r="G28" s="8">
        <f t="shared" si="0"/>
        <v>11800</v>
      </c>
      <c r="H28" s="8"/>
    </row>
    <row r="29" spans="2:12" ht="15.75" x14ac:dyDescent="0.25">
      <c r="B29" s="9"/>
      <c r="C29" s="8"/>
      <c r="D29" s="8"/>
      <c r="E29" s="8"/>
      <c r="F29" s="8"/>
      <c r="G29" s="8"/>
      <c r="H29" s="8"/>
    </row>
    <row r="30" spans="2:12" ht="15.75" x14ac:dyDescent="0.25">
      <c r="B30" s="9" t="s">
        <v>96</v>
      </c>
      <c r="C30" s="8">
        <f>SUM(C7:C29)</f>
        <v>351800</v>
      </c>
      <c r="D30" s="8">
        <f>SUM(D7:D29)</f>
        <v>351800</v>
      </c>
      <c r="E30" s="8">
        <f>SUM(E7:E29)</f>
        <v>14000</v>
      </c>
      <c r="F30" s="8">
        <f>SUM(F7:F29)</f>
        <v>14000</v>
      </c>
      <c r="G30" s="8">
        <f>SUM(G7:G28)</f>
        <v>356200</v>
      </c>
      <c r="H30" s="8">
        <f>SUM(H7:H28)</f>
        <v>356200</v>
      </c>
    </row>
    <row r="31" spans="2:12" x14ac:dyDescent="0.25">
      <c r="D31" s="22"/>
      <c r="H31" s="22"/>
    </row>
    <row r="32" spans="2:12" ht="15" customHeight="1" x14ac:dyDescent="0.25">
      <c r="D32" s="22">
        <f>C30-D30</f>
        <v>0</v>
      </c>
      <c r="H32" s="22">
        <f>G30-H30</f>
        <v>0</v>
      </c>
    </row>
  </sheetData>
  <sortState ref="K8:L14">
    <sortCondition descending="1" ref="K8:K14"/>
  </sortState>
  <mergeCells count="6">
    <mergeCell ref="A1:L1"/>
    <mergeCell ref="E5:F5"/>
    <mergeCell ref="G5:H5"/>
    <mergeCell ref="B2:H2"/>
    <mergeCell ref="B3:H3"/>
    <mergeCell ref="B4:H4"/>
  </mergeCells>
  <pageMargins left="0.7" right="0.7" top="0.75" bottom="0.75" header="0.3" footer="0.3"/>
  <pageSetup scale="94" orientation="landscape" horizontalDpi="4294967293" verticalDpi="4294967293" r:id="rId1"/>
  <ignoredErrors>
    <ignoredError sqref="H14 H16 H18"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zoomScale="90" zoomScaleNormal="90" workbookViewId="0">
      <selection activeCell="H21" sqref="H21"/>
    </sheetView>
  </sheetViews>
  <sheetFormatPr defaultColWidth="14.42578125" defaultRowHeight="15" customHeight="1" x14ac:dyDescent="0.25"/>
  <cols>
    <col min="1" max="2" width="8.7109375" customWidth="1"/>
    <col min="3" max="3" width="36.7109375" customWidth="1"/>
    <col min="4" max="5" width="12.85546875" customWidth="1"/>
    <col min="6" max="9" width="8.7109375" customWidth="1"/>
    <col min="10" max="10" width="11.42578125" customWidth="1"/>
    <col min="11" max="21" width="8.7109375" customWidth="1"/>
  </cols>
  <sheetData>
    <row r="1" spans="1:14" s="57" customFormat="1" ht="15" customHeight="1" x14ac:dyDescent="0.25">
      <c r="A1" s="197" t="s">
        <v>95</v>
      </c>
      <c r="B1" s="197"/>
      <c r="C1" s="197"/>
      <c r="D1" s="197"/>
      <c r="E1" s="197"/>
      <c r="F1" s="197"/>
      <c r="G1" s="197"/>
    </row>
    <row r="2" spans="1:14" s="57" customFormat="1" ht="15" customHeight="1" x14ac:dyDescent="0.25"/>
    <row r="3" spans="1:14" ht="15.75" customHeight="1" x14ac:dyDescent="0.25">
      <c r="B3" s="208" t="s">
        <v>85</v>
      </c>
      <c r="C3" s="187"/>
      <c r="D3" s="187"/>
      <c r="E3" s="188"/>
    </row>
    <row r="4" spans="1:14" ht="15.75" customHeight="1" x14ac:dyDescent="0.25">
      <c r="B4" s="208" t="s">
        <v>36</v>
      </c>
      <c r="C4" s="187"/>
      <c r="D4" s="187"/>
      <c r="E4" s="188"/>
    </row>
    <row r="5" spans="1:14" x14ac:dyDescent="0.25">
      <c r="B5" s="208">
        <v>2015</v>
      </c>
      <c r="C5" s="187"/>
      <c r="D5" s="187"/>
      <c r="E5" s="188"/>
      <c r="J5" s="63"/>
    </row>
    <row r="6" spans="1:14" ht="15.75" x14ac:dyDescent="0.25">
      <c r="B6" s="2"/>
      <c r="C6" s="3"/>
      <c r="D6" s="3"/>
      <c r="E6" s="3"/>
      <c r="J6" s="63"/>
    </row>
    <row r="7" spans="1:14" ht="16.5" thickBot="1" x14ac:dyDescent="0.3">
      <c r="B7" s="4" t="s">
        <v>14</v>
      </c>
      <c r="C7" s="5" t="s">
        <v>15</v>
      </c>
      <c r="D7" s="5" t="s">
        <v>16</v>
      </c>
      <c r="E7" s="5" t="s">
        <v>17</v>
      </c>
      <c r="J7" s="63"/>
    </row>
    <row r="8" spans="1:14" ht="16.5" thickTop="1" x14ac:dyDescent="0.25">
      <c r="B8" s="6">
        <v>43830</v>
      </c>
      <c r="C8" s="9" t="s">
        <v>132</v>
      </c>
      <c r="D8" s="169">
        <v>4000</v>
      </c>
      <c r="E8" s="9"/>
      <c r="J8" s="63"/>
    </row>
    <row r="9" spans="1:14" ht="15.75" x14ac:dyDescent="0.25">
      <c r="B9" s="6"/>
      <c r="C9" s="9" t="s">
        <v>4</v>
      </c>
      <c r="D9" s="8"/>
      <c r="E9" s="168">
        <v>4000</v>
      </c>
      <c r="J9" s="63"/>
    </row>
    <row r="10" spans="1:14" ht="15.75" x14ac:dyDescent="0.25">
      <c r="B10" s="9"/>
      <c r="C10" s="9"/>
      <c r="D10" s="8"/>
      <c r="E10" s="8"/>
      <c r="J10" s="63"/>
    </row>
    <row r="11" spans="1:14" ht="15.75" x14ac:dyDescent="0.25">
      <c r="B11" s="6">
        <v>43830</v>
      </c>
      <c r="C11" s="9" t="s">
        <v>128</v>
      </c>
      <c r="D11" s="169">
        <v>500</v>
      </c>
      <c r="E11" s="9"/>
      <c r="J11" s="63"/>
    </row>
    <row r="12" spans="1:14" ht="15.75" x14ac:dyDescent="0.25">
      <c r="B12" s="9"/>
      <c r="C12" s="9" t="s">
        <v>4</v>
      </c>
      <c r="D12" s="8"/>
      <c r="E12" s="168">
        <v>500</v>
      </c>
    </row>
    <row r="13" spans="1:14" ht="15.75" x14ac:dyDescent="0.25">
      <c r="B13" s="9"/>
      <c r="C13" s="9"/>
      <c r="D13" s="8"/>
      <c r="E13" s="8"/>
    </row>
    <row r="14" spans="1:14" s="57" customFormat="1" ht="15.75" x14ac:dyDescent="0.25">
      <c r="B14" s="6">
        <v>43830</v>
      </c>
      <c r="C14" s="9" t="s">
        <v>129</v>
      </c>
      <c r="D14" s="168">
        <v>2500</v>
      </c>
      <c r="E14" s="168"/>
    </row>
    <row r="15" spans="1:14" s="57" customFormat="1" ht="15.75" x14ac:dyDescent="0.25">
      <c r="B15" s="9"/>
      <c r="C15" s="9" t="s">
        <v>4</v>
      </c>
      <c r="D15" s="8"/>
      <c r="E15" s="168">
        <v>2500</v>
      </c>
    </row>
    <row r="16" spans="1:14" s="57" customFormat="1" ht="15.75" x14ac:dyDescent="0.25">
      <c r="B16" s="9"/>
      <c r="C16" s="9"/>
      <c r="D16" s="8"/>
      <c r="E16" s="8"/>
      <c r="N16" s="57">
        <f>12000/3</f>
        <v>4000</v>
      </c>
    </row>
    <row r="17" spans="2:17" s="57" customFormat="1" ht="15.75" x14ac:dyDescent="0.25">
      <c r="B17" s="6">
        <v>43830</v>
      </c>
      <c r="C17" s="9" t="s">
        <v>130</v>
      </c>
      <c r="D17" s="168">
        <v>400</v>
      </c>
      <c r="E17" s="8"/>
    </row>
    <row r="18" spans="2:17" s="57" customFormat="1" ht="15.75" x14ac:dyDescent="0.25">
      <c r="B18" s="9"/>
      <c r="C18" s="9" t="s">
        <v>4</v>
      </c>
      <c r="D18" s="8"/>
      <c r="E18" s="168">
        <v>400</v>
      </c>
      <c r="I18" s="57" t="s">
        <v>64</v>
      </c>
    </row>
    <row r="19" spans="2:17" s="57" customFormat="1" ht="15.75" x14ac:dyDescent="0.25">
      <c r="B19" s="9"/>
      <c r="C19" s="9"/>
      <c r="D19" s="8"/>
      <c r="E19" s="8"/>
      <c r="J19" s="164">
        <v>100000</v>
      </c>
      <c r="K19" s="57" t="s">
        <v>65</v>
      </c>
    </row>
    <row r="20" spans="2:17" ht="15.75" x14ac:dyDescent="0.25">
      <c r="B20" s="6">
        <v>43830</v>
      </c>
      <c r="C20" s="9" t="s">
        <v>4</v>
      </c>
      <c r="D20" s="168">
        <v>3700</v>
      </c>
      <c r="E20" s="8"/>
      <c r="I20" s="57"/>
      <c r="J20" s="167">
        <v>0.06</v>
      </c>
      <c r="K20" s="57" t="s">
        <v>66</v>
      </c>
      <c r="L20" s="57"/>
      <c r="M20" s="57"/>
      <c r="N20" s="57"/>
      <c r="O20" s="57"/>
      <c r="P20" s="57"/>
      <c r="Q20" s="57"/>
    </row>
    <row r="21" spans="2:17" ht="15.75" x14ac:dyDescent="0.25">
      <c r="B21" s="9"/>
      <c r="C21" s="9" t="s">
        <v>134</v>
      </c>
      <c r="D21" s="8"/>
      <c r="E21" s="168">
        <v>3700</v>
      </c>
      <c r="I21" s="57"/>
      <c r="J21" s="165">
        <f>J19*J20</f>
        <v>6000</v>
      </c>
      <c r="K21" s="57" t="s">
        <v>67</v>
      </c>
      <c r="L21" s="57"/>
      <c r="M21" s="57"/>
      <c r="N21" s="57"/>
      <c r="O21" s="57"/>
      <c r="P21" s="57"/>
      <c r="Q21" s="57"/>
    </row>
    <row r="22" spans="2:17" ht="15.75" x14ac:dyDescent="0.25">
      <c r="B22" s="9"/>
      <c r="C22" s="9"/>
      <c r="D22" s="8"/>
      <c r="E22" s="8"/>
      <c r="I22" s="57"/>
      <c r="J22" s="57"/>
      <c r="K22" s="57"/>
      <c r="L22" s="57"/>
      <c r="M22" s="57"/>
      <c r="N22" s="57"/>
      <c r="O22" s="57"/>
      <c r="P22" s="57"/>
      <c r="Q22" s="57"/>
    </row>
    <row r="23" spans="2:17" ht="15.75" x14ac:dyDescent="0.25">
      <c r="B23" s="6">
        <v>43830</v>
      </c>
      <c r="C23" s="9" t="s">
        <v>4</v>
      </c>
      <c r="D23" s="168">
        <v>1500</v>
      </c>
      <c r="E23" s="8"/>
      <c r="I23" s="57"/>
      <c r="J23" s="165">
        <f>6000/12</f>
        <v>500</v>
      </c>
      <c r="K23" s="51" t="s">
        <v>81</v>
      </c>
      <c r="L23" s="57"/>
      <c r="M23" s="57"/>
      <c r="N23" s="57"/>
      <c r="O23" s="57"/>
      <c r="P23" s="57"/>
      <c r="Q23" s="57"/>
    </row>
    <row r="24" spans="2:17" ht="15.75" x14ac:dyDescent="0.25">
      <c r="B24" s="9"/>
      <c r="C24" s="9" t="s">
        <v>135</v>
      </c>
      <c r="D24" s="8"/>
      <c r="E24" s="168">
        <v>1500</v>
      </c>
      <c r="I24" s="57"/>
      <c r="J24" s="165">
        <f>500*1</f>
        <v>500</v>
      </c>
      <c r="K24" s="57" t="s">
        <v>68</v>
      </c>
      <c r="L24" s="57"/>
      <c r="M24" s="57"/>
      <c r="N24" s="57"/>
      <c r="O24" s="57"/>
      <c r="P24" s="57"/>
      <c r="Q24" s="57"/>
    </row>
    <row r="25" spans="2:17" ht="15.75" x14ac:dyDescent="0.25">
      <c r="B25" s="9"/>
      <c r="C25" s="9"/>
      <c r="D25" s="8"/>
      <c r="E25" s="8"/>
      <c r="I25" s="57"/>
      <c r="J25" s="57"/>
      <c r="K25" s="57"/>
      <c r="L25" s="57"/>
      <c r="M25" s="57"/>
      <c r="N25" s="57"/>
      <c r="O25" s="57"/>
      <c r="P25" s="57"/>
      <c r="Q25" s="57"/>
    </row>
    <row r="26" spans="2:17" ht="15.75" x14ac:dyDescent="0.25">
      <c r="B26" s="6">
        <v>43830</v>
      </c>
      <c r="C26" s="29" t="s">
        <v>133</v>
      </c>
      <c r="D26" s="168">
        <v>1400</v>
      </c>
      <c r="E26" s="8"/>
      <c r="I26" s="51" t="s">
        <v>97</v>
      </c>
      <c r="J26" s="57"/>
      <c r="K26" s="57"/>
      <c r="L26" s="57"/>
      <c r="M26" s="57"/>
      <c r="N26" s="57"/>
      <c r="O26" s="57"/>
      <c r="P26" s="57"/>
      <c r="Q26" s="57"/>
    </row>
    <row r="27" spans="2:17" ht="15.75" x14ac:dyDescent="0.25">
      <c r="B27" s="9"/>
      <c r="C27" s="29" t="s">
        <v>4</v>
      </c>
      <c r="D27" s="8"/>
      <c r="E27" s="168">
        <v>1400</v>
      </c>
      <c r="I27" s="57"/>
      <c r="J27" s="164">
        <v>240000</v>
      </c>
      <c r="K27" s="51" t="s">
        <v>98</v>
      </c>
      <c r="L27" s="57"/>
      <c r="M27" s="57"/>
      <c r="N27" s="57"/>
      <c r="O27" s="57"/>
      <c r="P27" s="57"/>
      <c r="Q27" s="57"/>
    </row>
    <row r="28" spans="2:17" ht="15.75" x14ac:dyDescent="0.25">
      <c r="B28" s="9"/>
      <c r="C28" s="9"/>
      <c r="D28" s="8"/>
      <c r="E28" s="8"/>
      <c r="I28" s="57"/>
      <c r="J28" s="48">
        <v>96</v>
      </c>
      <c r="K28" s="51" t="s">
        <v>99</v>
      </c>
      <c r="L28" s="57"/>
      <c r="M28" s="57"/>
      <c r="N28" s="57"/>
      <c r="O28" s="57"/>
      <c r="P28" s="57"/>
      <c r="Q28" s="57"/>
    </row>
    <row r="29" spans="2:17" ht="15.75" x14ac:dyDescent="0.25">
      <c r="B29" s="9"/>
      <c r="C29" s="9"/>
      <c r="D29" s="21">
        <f>SUM(D8:D28)</f>
        <v>14000</v>
      </c>
      <c r="E29" s="21">
        <f>SUM(E8:E28)</f>
        <v>14000</v>
      </c>
      <c r="I29" s="57"/>
      <c r="J29" s="165">
        <f>J27/J28</f>
        <v>2500</v>
      </c>
      <c r="K29" s="51" t="s">
        <v>100</v>
      </c>
      <c r="L29" s="57"/>
      <c r="M29" s="57"/>
      <c r="N29" s="57"/>
      <c r="O29" s="57"/>
      <c r="P29" s="57"/>
      <c r="Q29" s="57"/>
    </row>
    <row r="30" spans="2:17" x14ac:dyDescent="0.25">
      <c r="I30" s="57"/>
      <c r="J30" s="48">
        <v>1</v>
      </c>
      <c r="K30" s="51" t="s">
        <v>101</v>
      </c>
      <c r="L30" s="57"/>
      <c r="M30" s="57"/>
      <c r="N30" s="57"/>
      <c r="O30" s="57"/>
      <c r="P30" s="57"/>
      <c r="Q30" s="57"/>
    </row>
    <row r="31" spans="2:17" ht="15.75" thickBot="1" x14ac:dyDescent="0.3">
      <c r="I31" s="57"/>
      <c r="J31" s="165">
        <f>J29/J30</f>
        <v>2500</v>
      </c>
      <c r="K31" s="51" t="s">
        <v>102</v>
      </c>
      <c r="L31" s="57"/>
      <c r="M31" s="57"/>
      <c r="N31" s="57"/>
      <c r="O31" s="57"/>
      <c r="P31" s="57"/>
      <c r="Q31" s="57"/>
    </row>
    <row r="32" spans="2:17" x14ac:dyDescent="0.25">
      <c r="B32" s="209" t="s">
        <v>118</v>
      </c>
      <c r="C32" s="210"/>
      <c r="D32" s="210"/>
      <c r="E32" s="211"/>
      <c r="I32" s="57"/>
      <c r="J32" s="57"/>
      <c r="K32" s="57"/>
      <c r="L32" s="57"/>
      <c r="M32" s="57"/>
      <c r="N32" s="57"/>
      <c r="O32" s="57"/>
      <c r="P32" s="57"/>
      <c r="Q32" s="57"/>
    </row>
    <row r="33" spans="2:17" x14ac:dyDescent="0.25">
      <c r="B33" s="212"/>
      <c r="C33" s="213"/>
      <c r="D33" s="213"/>
      <c r="E33" s="214"/>
      <c r="I33" s="57"/>
      <c r="J33" s="57"/>
      <c r="K33" s="57"/>
      <c r="L33" s="57"/>
      <c r="M33" s="57"/>
      <c r="N33" s="57"/>
      <c r="O33" s="57"/>
      <c r="P33" s="57"/>
      <c r="Q33" s="57"/>
    </row>
    <row r="34" spans="2:17" ht="15.75" thickBot="1" x14ac:dyDescent="0.3">
      <c r="B34" s="215"/>
      <c r="C34" s="216"/>
      <c r="D34" s="216"/>
      <c r="E34" s="217"/>
      <c r="I34" s="51" t="s">
        <v>10</v>
      </c>
      <c r="J34" s="57"/>
      <c r="K34" s="57"/>
      <c r="L34" s="57"/>
      <c r="M34" s="57"/>
      <c r="N34" s="57"/>
      <c r="O34" s="57"/>
      <c r="P34" s="57"/>
      <c r="Q34" s="57"/>
    </row>
    <row r="35" spans="2:17" ht="15.75" thickBot="1" x14ac:dyDescent="0.3">
      <c r="I35" s="57"/>
      <c r="J35" s="164">
        <v>1000</v>
      </c>
      <c r="K35" s="51" t="s">
        <v>109</v>
      </c>
      <c r="L35" s="57"/>
      <c r="M35" s="57"/>
      <c r="N35" s="57"/>
      <c r="O35" s="57"/>
      <c r="P35" s="57"/>
      <c r="Q35" s="57"/>
    </row>
    <row r="36" spans="2:17" x14ac:dyDescent="0.25">
      <c r="B36" s="199" t="s">
        <v>131</v>
      </c>
      <c r="C36" s="200"/>
      <c r="D36" s="200"/>
      <c r="E36" s="201"/>
      <c r="I36" s="57"/>
      <c r="J36" s="166">
        <v>600</v>
      </c>
      <c r="K36" s="57" t="s">
        <v>69</v>
      </c>
      <c r="L36" s="57"/>
      <c r="M36" s="57"/>
      <c r="N36" s="57"/>
      <c r="O36" s="57"/>
      <c r="P36" s="57"/>
      <c r="Q36" s="57"/>
    </row>
    <row r="37" spans="2:17" x14ac:dyDescent="0.25">
      <c r="B37" s="202"/>
      <c r="C37" s="203"/>
      <c r="D37" s="203"/>
      <c r="E37" s="204"/>
      <c r="I37" s="57"/>
      <c r="J37" s="165">
        <f>J35-J36</f>
        <v>400</v>
      </c>
      <c r="K37" s="57" t="s">
        <v>70</v>
      </c>
      <c r="L37" s="57"/>
      <c r="M37" s="57"/>
      <c r="N37" s="57"/>
      <c r="O37" s="57"/>
      <c r="P37" s="57"/>
      <c r="Q37" s="57"/>
    </row>
    <row r="38" spans="2:17" x14ac:dyDescent="0.25">
      <c r="B38" s="202"/>
      <c r="C38" s="203"/>
      <c r="D38" s="203"/>
      <c r="E38" s="204"/>
      <c r="I38" s="57"/>
      <c r="J38" s="57"/>
      <c r="K38" s="57"/>
      <c r="L38" s="57"/>
      <c r="M38" s="57"/>
      <c r="N38" s="57"/>
      <c r="O38" s="57"/>
      <c r="P38" s="57"/>
      <c r="Q38" s="57"/>
    </row>
    <row r="39" spans="2:17" x14ac:dyDescent="0.25">
      <c r="B39" s="202"/>
      <c r="C39" s="203"/>
      <c r="D39" s="203"/>
      <c r="E39" s="204"/>
      <c r="I39" s="51" t="s">
        <v>103</v>
      </c>
      <c r="J39" s="57"/>
      <c r="K39" s="57"/>
      <c r="L39" s="57"/>
      <c r="M39" s="57"/>
      <c r="N39" s="57"/>
      <c r="O39" s="57"/>
      <c r="P39" s="57"/>
      <c r="Q39" s="57"/>
    </row>
    <row r="40" spans="2:17" x14ac:dyDescent="0.25">
      <c r="B40" s="202"/>
      <c r="C40" s="203"/>
      <c r="D40" s="203"/>
      <c r="E40" s="204"/>
      <c r="I40" s="57"/>
      <c r="J40" s="164">
        <v>2500</v>
      </c>
      <c r="K40" s="51" t="s">
        <v>110</v>
      </c>
      <c r="L40" s="57"/>
      <c r="M40" s="57"/>
      <c r="N40" s="57"/>
      <c r="O40" s="57"/>
      <c r="P40" s="57"/>
      <c r="Q40" s="57"/>
    </row>
    <row r="41" spans="2:17" x14ac:dyDescent="0.25">
      <c r="B41" s="202"/>
      <c r="C41" s="203"/>
      <c r="D41" s="203"/>
      <c r="E41" s="204"/>
      <c r="J41" s="48">
        <v>10</v>
      </c>
      <c r="K41" s="51" t="s">
        <v>104</v>
      </c>
    </row>
    <row r="42" spans="2:17" x14ac:dyDescent="0.25">
      <c r="B42" s="202"/>
      <c r="C42" s="203"/>
      <c r="D42" s="203"/>
      <c r="E42" s="204"/>
      <c r="J42" s="165">
        <f>J40/J41</f>
        <v>250</v>
      </c>
      <c r="K42" s="51" t="s">
        <v>105</v>
      </c>
    </row>
    <row r="43" spans="2:17" x14ac:dyDescent="0.25">
      <c r="B43" s="202"/>
      <c r="C43" s="203"/>
      <c r="D43" s="203"/>
      <c r="E43" s="204"/>
      <c r="J43" s="48">
        <v>6</v>
      </c>
      <c r="K43" s="51" t="s">
        <v>106</v>
      </c>
    </row>
    <row r="44" spans="2:17" x14ac:dyDescent="0.25">
      <c r="B44" s="202"/>
      <c r="C44" s="203"/>
      <c r="D44" s="203"/>
      <c r="E44" s="204"/>
      <c r="J44" s="165">
        <f>J42*J43</f>
        <v>1500</v>
      </c>
      <c r="K44" s="51" t="s">
        <v>107</v>
      </c>
    </row>
    <row r="45" spans="2:17" x14ac:dyDescent="0.25">
      <c r="B45" s="202"/>
      <c r="C45" s="203"/>
      <c r="D45" s="203"/>
      <c r="E45" s="204"/>
    </row>
    <row r="46" spans="2:17" x14ac:dyDescent="0.25">
      <c r="B46" s="202"/>
      <c r="C46" s="203"/>
      <c r="D46" s="203"/>
      <c r="E46" s="204"/>
    </row>
    <row r="47" spans="2:17" x14ac:dyDescent="0.25">
      <c r="B47" s="202"/>
      <c r="C47" s="203"/>
      <c r="D47" s="203"/>
      <c r="E47" s="204"/>
    </row>
    <row r="48" spans="2:17" x14ac:dyDescent="0.25">
      <c r="B48" s="202"/>
      <c r="C48" s="203"/>
      <c r="D48" s="203"/>
      <c r="E48" s="204"/>
    </row>
    <row r="49" spans="2:5" x14ac:dyDescent="0.25">
      <c r="B49" s="202"/>
      <c r="C49" s="203"/>
      <c r="D49" s="203"/>
      <c r="E49" s="204"/>
    </row>
    <row r="50" spans="2:5" x14ac:dyDescent="0.25">
      <c r="B50" s="202"/>
      <c r="C50" s="203"/>
      <c r="D50" s="203"/>
      <c r="E50" s="204"/>
    </row>
    <row r="51" spans="2:5" x14ac:dyDescent="0.25">
      <c r="B51" s="202"/>
      <c r="C51" s="203"/>
      <c r="D51" s="203"/>
      <c r="E51" s="204"/>
    </row>
    <row r="52" spans="2:5" x14ac:dyDescent="0.25">
      <c r="B52" s="202"/>
      <c r="C52" s="203"/>
      <c r="D52" s="203"/>
      <c r="E52" s="204"/>
    </row>
    <row r="53" spans="2:5" x14ac:dyDescent="0.25">
      <c r="B53" s="202"/>
      <c r="C53" s="203"/>
      <c r="D53" s="203"/>
      <c r="E53" s="204"/>
    </row>
    <row r="54" spans="2:5" x14ac:dyDescent="0.25">
      <c r="B54" s="202"/>
      <c r="C54" s="203"/>
      <c r="D54" s="203"/>
      <c r="E54" s="204"/>
    </row>
    <row r="55" spans="2:5" x14ac:dyDescent="0.25">
      <c r="B55" s="202"/>
      <c r="C55" s="203"/>
      <c r="D55" s="203"/>
      <c r="E55" s="204"/>
    </row>
    <row r="56" spans="2:5" x14ac:dyDescent="0.25">
      <c r="B56" s="202"/>
      <c r="C56" s="203"/>
      <c r="D56" s="203"/>
      <c r="E56" s="204"/>
    </row>
    <row r="57" spans="2:5" x14ac:dyDescent="0.25">
      <c r="B57" s="202"/>
      <c r="C57" s="203"/>
      <c r="D57" s="203"/>
      <c r="E57" s="204"/>
    </row>
    <row r="58" spans="2:5" x14ac:dyDescent="0.25">
      <c r="B58" s="202"/>
      <c r="C58" s="203"/>
      <c r="D58" s="203"/>
      <c r="E58" s="204"/>
    </row>
    <row r="59" spans="2:5" x14ac:dyDescent="0.25">
      <c r="B59" s="202"/>
      <c r="C59" s="203"/>
      <c r="D59" s="203"/>
      <c r="E59" s="204"/>
    </row>
    <row r="60" spans="2:5" x14ac:dyDescent="0.25">
      <c r="B60" s="202"/>
      <c r="C60" s="203"/>
      <c r="D60" s="203"/>
      <c r="E60" s="204"/>
    </row>
    <row r="61" spans="2:5" x14ac:dyDescent="0.25">
      <c r="B61" s="202"/>
      <c r="C61" s="203"/>
      <c r="D61" s="203"/>
      <c r="E61" s="204"/>
    </row>
    <row r="62" spans="2:5" x14ac:dyDescent="0.25">
      <c r="B62" s="202"/>
      <c r="C62" s="203"/>
      <c r="D62" s="203"/>
      <c r="E62" s="204"/>
    </row>
    <row r="63" spans="2:5" ht="15.75" thickBot="1" x14ac:dyDescent="0.3">
      <c r="B63" s="205"/>
      <c r="C63" s="206"/>
      <c r="D63" s="206"/>
      <c r="E63" s="207"/>
    </row>
  </sheetData>
  <mergeCells count="6">
    <mergeCell ref="B36:E63"/>
    <mergeCell ref="B3:E3"/>
    <mergeCell ref="B4:E4"/>
    <mergeCell ref="B5:E5"/>
    <mergeCell ref="A1:G1"/>
    <mergeCell ref="B32:E34"/>
  </mergeCells>
  <pageMargins left="0.7" right="0.7" top="0.75" bottom="0.75" header="0.3" footer="0.3"/>
  <pageSetup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4"/>
  <sheetViews>
    <sheetView zoomScale="90" zoomScaleNormal="90" workbookViewId="0">
      <selection activeCell="I15" sqref="I15"/>
    </sheetView>
  </sheetViews>
  <sheetFormatPr defaultColWidth="14.42578125" defaultRowHeight="15" customHeight="1" x14ac:dyDescent="0.25"/>
  <cols>
    <col min="1" max="1" width="8.7109375" customWidth="1"/>
    <col min="2" max="2" width="3.140625" customWidth="1"/>
    <col min="3" max="3" width="39.28515625" customWidth="1"/>
    <col min="4" max="4" width="8" customWidth="1"/>
    <col min="5" max="5" width="15.5703125" customWidth="1"/>
    <col min="6" max="6" width="4.28515625" customWidth="1"/>
    <col min="7" max="7" width="16" customWidth="1"/>
    <col min="8" max="26" width="8.7109375" customWidth="1"/>
  </cols>
  <sheetData>
    <row r="1" spans="2:17" ht="15.75" x14ac:dyDescent="0.25">
      <c r="B1" s="197" t="s">
        <v>117</v>
      </c>
      <c r="C1" s="197"/>
      <c r="D1" s="197"/>
      <c r="E1" s="197"/>
      <c r="F1" s="197"/>
      <c r="G1" s="197"/>
      <c r="H1" s="197"/>
      <c r="I1" s="197"/>
      <c r="J1" s="197"/>
      <c r="K1" s="197"/>
      <c r="L1" s="197"/>
      <c r="M1" s="197"/>
      <c r="N1" s="197"/>
      <c r="O1" s="197"/>
      <c r="P1" s="197"/>
      <c r="Q1" s="197"/>
    </row>
    <row r="2" spans="2:17" s="57" customFormat="1" ht="16.5" thickBot="1" x14ac:dyDescent="0.3">
      <c r="B2" s="142"/>
      <c r="C2" s="142"/>
      <c r="D2" s="142"/>
      <c r="E2" s="142"/>
      <c r="F2" s="142"/>
      <c r="G2" s="142"/>
      <c r="H2" s="142"/>
    </row>
    <row r="3" spans="2:17" ht="15.75" customHeight="1" x14ac:dyDescent="0.25">
      <c r="B3" s="218" t="s">
        <v>85</v>
      </c>
      <c r="C3" s="219"/>
      <c r="D3" s="219"/>
      <c r="E3" s="220"/>
      <c r="F3" s="143"/>
    </row>
    <row r="4" spans="2:17" ht="15.75" customHeight="1" x14ac:dyDescent="0.25">
      <c r="B4" s="221" t="s">
        <v>37</v>
      </c>
      <c r="C4" s="222"/>
      <c r="D4" s="222"/>
      <c r="E4" s="223"/>
      <c r="F4" s="81"/>
    </row>
    <row r="5" spans="2:17" ht="15.75" customHeight="1" x14ac:dyDescent="0.25">
      <c r="B5" s="224" t="s">
        <v>89</v>
      </c>
      <c r="C5" s="222"/>
      <c r="D5" s="222"/>
      <c r="E5" s="223"/>
      <c r="F5" s="81"/>
    </row>
    <row r="6" spans="2:17" x14ac:dyDescent="0.25">
      <c r="B6" s="80"/>
      <c r="C6" s="60"/>
      <c r="D6" s="60"/>
      <c r="E6" s="60"/>
      <c r="F6" s="81"/>
    </row>
    <row r="7" spans="2:17" ht="15.75" x14ac:dyDescent="0.25">
      <c r="B7" s="144"/>
      <c r="C7" s="60"/>
      <c r="D7" s="60"/>
      <c r="E7" s="60"/>
      <c r="F7" s="81"/>
    </row>
    <row r="8" spans="2:17" ht="15.75" x14ac:dyDescent="0.25">
      <c r="B8" s="80"/>
      <c r="C8" s="74" t="s">
        <v>77</v>
      </c>
      <c r="D8" s="76"/>
      <c r="E8" s="62">
        <f>'Trial Balance-autofil (Unit 4)'!H21</f>
        <v>43200</v>
      </c>
      <c r="F8" s="81"/>
    </row>
    <row r="9" spans="2:17" ht="15.75" x14ac:dyDescent="0.25">
      <c r="B9" s="80"/>
      <c r="C9" s="78" t="s">
        <v>38</v>
      </c>
      <c r="D9" s="76"/>
      <c r="E9" s="79">
        <f>SUM(E8:E8)</f>
        <v>43200</v>
      </c>
      <c r="F9" s="81"/>
    </row>
    <row r="10" spans="2:17" ht="15.75" x14ac:dyDescent="0.25">
      <c r="B10" s="80"/>
      <c r="C10" s="76"/>
      <c r="D10" s="76"/>
      <c r="E10" s="75"/>
      <c r="F10" s="81"/>
    </row>
    <row r="11" spans="2:17" ht="15.75" x14ac:dyDescent="0.25">
      <c r="B11" s="80"/>
      <c r="C11" s="78" t="s">
        <v>39</v>
      </c>
      <c r="D11" s="76"/>
      <c r="E11" s="75"/>
      <c r="F11" s="81"/>
    </row>
    <row r="12" spans="2:17" ht="15.75" x14ac:dyDescent="0.25">
      <c r="B12" s="80"/>
      <c r="C12" s="76" t="s">
        <v>74</v>
      </c>
      <c r="D12" s="76"/>
      <c r="E12" s="75">
        <f>'Trial Balance-autofil (Unit 4)'!G28</f>
        <v>11800</v>
      </c>
      <c r="F12" s="81"/>
    </row>
    <row r="13" spans="2:17" ht="15.75" x14ac:dyDescent="0.25">
      <c r="B13" s="80"/>
      <c r="C13" s="76" t="s">
        <v>19</v>
      </c>
      <c r="D13" s="76"/>
      <c r="E13" s="75">
        <f>'Trial Balance-autofil (Unit 4)'!G22</f>
        <v>4000</v>
      </c>
      <c r="F13" s="81"/>
    </row>
    <row r="14" spans="2:17" ht="15.75" x14ac:dyDescent="0.25">
      <c r="B14" s="80"/>
      <c r="C14" s="76" t="s">
        <v>21</v>
      </c>
      <c r="D14" s="76"/>
      <c r="E14" s="75">
        <f>'Trial Balance-autofil (Unit 4)'!G25</f>
        <v>2500</v>
      </c>
      <c r="F14" s="81"/>
    </row>
    <row r="15" spans="2:17" ht="15.75" x14ac:dyDescent="0.25">
      <c r="B15" s="80"/>
      <c r="C15" s="76" t="s">
        <v>76</v>
      </c>
      <c r="D15" s="60"/>
      <c r="E15" s="75">
        <f>'Trial Balance-autofil (Unit 4)'!G24</f>
        <v>700</v>
      </c>
      <c r="F15" s="81"/>
    </row>
    <row r="16" spans="2:17" ht="15.75" x14ac:dyDescent="0.25">
      <c r="B16" s="80"/>
      <c r="C16" s="76" t="s">
        <v>75</v>
      </c>
      <c r="D16" s="76"/>
      <c r="E16" s="75">
        <f>'Trial Balance-autofil (Unit 4)'!G27</f>
        <v>600</v>
      </c>
      <c r="F16" s="81"/>
    </row>
    <row r="17" spans="2:6" ht="15.75" x14ac:dyDescent="0.25">
      <c r="B17" s="80"/>
      <c r="C17" s="76" t="s">
        <v>20</v>
      </c>
      <c r="D17" s="60"/>
      <c r="E17" s="75">
        <f>'Trial Balance-autofil (Unit 4)'!G23</f>
        <v>500</v>
      </c>
      <c r="F17" s="81"/>
    </row>
    <row r="18" spans="2:6" ht="15.75" x14ac:dyDescent="0.25">
      <c r="B18" s="80"/>
      <c r="C18" s="77" t="s">
        <v>35</v>
      </c>
      <c r="D18" s="76"/>
      <c r="E18" s="75">
        <v>400</v>
      </c>
      <c r="F18" s="81"/>
    </row>
    <row r="19" spans="2:6" ht="15.75" x14ac:dyDescent="0.25">
      <c r="B19" s="80"/>
      <c r="C19" s="76"/>
      <c r="D19" s="76"/>
      <c r="E19" s="36"/>
      <c r="F19" s="81"/>
    </row>
    <row r="20" spans="2:6" ht="15.75" x14ac:dyDescent="0.25">
      <c r="B20" s="80"/>
      <c r="C20" s="78" t="s">
        <v>44</v>
      </c>
      <c r="D20" s="76"/>
      <c r="E20" s="79">
        <f>SUM(E12:E19)</f>
        <v>20500</v>
      </c>
      <c r="F20" s="81"/>
    </row>
    <row r="21" spans="2:6" ht="15.75" x14ac:dyDescent="0.25">
      <c r="B21" s="80"/>
      <c r="C21" s="60"/>
      <c r="D21" s="76"/>
      <c r="E21" s="76"/>
      <c r="F21" s="81"/>
    </row>
    <row r="22" spans="2:6" ht="15.75" x14ac:dyDescent="0.25">
      <c r="B22" s="80"/>
      <c r="C22" s="78" t="s">
        <v>45</v>
      </c>
      <c r="D22" s="78"/>
      <c r="E22" s="79">
        <f>E9-E20</f>
        <v>22700</v>
      </c>
      <c r="F22" s="81"/>
    </row>
    <row r="23" spans="2:6" ht="16.5" thickBot="1" x14ac:dyDescent="0.3">
      <c r="B23" s="87"/>
      <c r="C23" s="88"/>
      <c r="D23" s="89"/>
      <c r="E23" s="89"/>
      <c r="F23" s="145"/>
    </row>
    <row r="24" spans="2:6" ht="15.75" x14ac:dyDescent="0.25">
      <c r="D24" s="35"/>
      <c r="E24" s="35"/>
    </row>
  </sheetData>
  <sortState ref="C12:E19">
    <sortCondition descending="1" ref="E12:E19"/>
  </sortState>
  <mergeCells count="4">
    <mergeCell ref="B3:E3"/>
    <mergeCell ref="B4:E4"/>
    <mergeCell ref="B5:E5"/>
    <mergeCell ref="B1:Q1"/>
  </mergeCells>
  <pageMargins left="0.7" right="0.7" top="0.75" bottom="0.75" header="0.3" footer="0.3"/>
  <pageSetup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selection sqref="A1:P1"/>
    </sheetView>
  </sheetViews>
  <sheetFormatPr defaultColWidth="14.42578125" defaultRowHeight="15" customHeight="1" x14ac:dyDescent="0.25"/>
  <cols>
    <col min="1" max="2" width="8.7109375" customWidth="1"/>
    <col min="3" max="3" width="31.28515625" customWidth="1"/>
    <col min="4" max="4" width="8.7109375" customWidth="1"/>
    <col min="5" max="5" width="14.28515625" customWidth="1"/>
    <col min="6" max="26" width="8.7109375" customWidth="1"/>
  </cols>
  <sheetData>
    <row r="1" spans="1:16" s="57" customFormat="1" ht="15" customHeight="1" x14ac:dyDescent="0.25">
      <c r="A1" s="197" t="s">
        <v>117</v>
      </c>
      <c r="B1" s="197"/>
      <c r="C1" s="197"/>
      <c r="D1" s="197"/>
      <c r="E1" s="197"/>
      <c r="F1" s="197"/>
      <c r="G1" s="197"/>
      <c r="H1" s="197"/>
      <c r="I1" s="197"/>
      <c r="J1" s="197"/>
      <c r="K1" s="197"/>
      <c r="L1" s="197"/>
      <c r="M1" s="197"/>
      <c r="N1" s="197"/>
      <c r="O1" s="197"/>
      <c r="P1" s="197"/>
    </row>
    <row r="2" spans="1:16" s="57" customFormat="1" ht="15" customHeight="1" x14ac:dyDescent="0.25"/>
    <row r="3" spans="1:16" x14ac:dyDescent="0.25">
      <c r="B3" s="30"/>
      <c r="C3" s="31"/>
      <c r="D3" s="31"/>
      <c r="E3" s="31"/>
      <c r="F3" s="32"/>
    </row>
    <row r="4" spans="1:16" ht="15.75" customHeight="1" x14ac:dyDescent="0.25">
      <c r="B4" s="225" t="s">
        <v>85</v>
      </c>
      <c r="C4" s="171"/>
      <c r="D4" s="171"/>
      <c r="E4" s="171"/>
      <c r="F4" s="33"/>
    </row>
    <row r="5" spans="1:16" ht="15.75" customHeight="1" x14ac:dyDescent="0.25">
      <c r="B5" s="225" t="s">
        <v>40</v>
      </c>
      <c r="C5" s="171"/>
      <c r="D5" s="171"/>
      <c r="E5" s="171"/>
      <c r="F5" s="33"/>
    </row>
    <row r="6" spans="1:16" ht="15.75" customHeight="1" x14ac:dyDescent="0.25">
      <c r="B6" s="226" t="s">
        <v>89</v>
      </c>
      <c r="C6" s="171"/>
      <c r="D6" s="171"/>
      <c r="E6" s="171"/>
      <c r="F6" s="33"/>
    </row>
    <row r="7" spans="1:16" x14ac:dyDescent="0.25">
      <c r="B7" s="34"/>
      <c r="F7" s="33"/>
    </row>
    <row r="8" spans="1:16" ht="15.75" x14ac:dyDescent="0.25">
      <c r="B8" s="34"/>
      <c r="C8" s="35" t="s">
        <v>41</v>
      </c>
      <c r="E8" s="22">
        <v>0</v>
      </c>
      <c r="F8" s="33"/>
    </row>
    <row r="9" spans="1:16" ht="15.75" x14ac:dyDescent="0.25">
      <c r="B9" s="34"/>
      <c r="C9" s="35" t="s">
        <v>86</v>
      </c>
      <c r="E9" s="23">
        <f>'Income Statement (Unit 5)'!E22</f>
        <v>22700</v>
      </c>
      <c r="F9" s="33"/>
    </row>
    <row r="10" spans="1:16" ht="15.75" x14ac:dyDescent="0.25">
      <c r="B10" s="34"/>
      <c r="C10" s="35" t="s">
        <v>42</v>
      </c>
      <c r="D10" s="35"/>
      <c r="E10" s="23">
        <f>-'Trial Balance-autofil (Unit 4)'!H15</f>
        <v>-1000</v>
      </c>
      <c r="F10" s="40"/>
      <c r="G10" s="35"/>
      <c r="H10" s="35"/>
    </row>
    <row r="11" spans="1:16" ht="15.75" x14ac:dyDescent="0.25">
      <c r="B11" s="34"/>
      <c r="C11" s="37" t="s">
        <v>113</v>
      </c>
      <c r="D11" s="37"/>
      <c r="E11" s="38">
        <f>E9+E10</f>
        <v>21700</v>
      </c>
      <c r="F11" s="40"/>
      <c r="G11" s="35"/>
      <c r="H11" s="35"/>
    </row>
    <row r="12" spans="1:16" ht="15.75" x14ac:dyDescent="0.25">
      <c r="B12" s="39"/>
      <c r="C12" s="41"/>
      <c r="D12" s="41"/>
      <c r="E12" s="42"/>
      <c r="F12" s="43"/>
      <c r="G12" s="35"/>
      <c r="H12" s="35"/>
    </row>
  </sheetData>
  <mergeCells count="4">
    <mergeCell ref="B4:E4"/>
    <mergeCell ref="B5:E5"/>
    <mergeCell ref="B6:E6"/>
    <mergeCell ref="A1:P1"/>
  </mergeCells>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zoomScale="90" zoomScaleNormal="90" workbookViewId="0">
      <selection sqref="A1:P1"/>
    </sheetView>
  </sheetViews>
  <sheetFormatPr defaultColWidth="14.42578125" defaultRowHeight="15" customHeight="1" x14ac:dyDescent="0.25"/>
  <cols>
    <col min="1" max="1" width="2.28515625" customWidth="1"/>
    <col min="2" max="2" width="3.42578125" customWidth="1"/>
    <col min="3" max="3" width="29.7109375" customWidth="1"/>
    <col min="4" max="5" width="13.7109375" bestFit="1" customWidth="1"/>
    <col min="6" max="6" width="4.28515625" customWidth="1"/>
    <col min="7" max="7" width="4.140625" customWidth="1"/>
    <col min="8" max="8" width="36.42578125" customWidth="1"/>
    <col min="9" max="9" width="13.7109375" bestFit="1" customWidth="1"/>
    <col min="10" max="10" width="2" customWidth="1"/>
    <col min="11" max="26" width="8.7109375" customWidth="1"/>
  </cols>
  <sheetData>
    <row r="1" spans="1:16" ht="15.75" x14ac:dyDescent="0.25">
      <c r="A1" s="197" t="s">
        <v>117</v>
      </c>
      <c r="B1" s="197"/>
      <c r="C1" s="197"/>
      <c r="D1" s="197"/>
      <c r="E1" s="197"/>
      <c r="F1" s="197"/>
      <c r="G1" s="197"/>
      <c r="H1" s="197"/>
      <c r="I1" s="197"/>
      <c r="J1" s="197"/>
      <c r="K1" s="197"/>
      <c r="L1" s="197"/>
      <c r="M1" s="197"/>
      <c r="N1" s="197"/>
      <c r="O1" s="197"/>
      <c r="P1" s="197"/>
    </row>
    <row r="2" spans="1:16" ht="15.75" thickBot="1" x14ac:dyDescent="0.3">
      <c r="B2" s="60"/>
      <c r="C2" s="60"/>
      <c r="D2" s="60"/>
      <c r="E2" s="60"/>
      <c r="F2" s="60"/>
      <c r="G2" s="60"/>
      <c r="H2" s="60"/>
      <c r="I2" s="60"/>
      <c r="J2" s="60"/>
    </row>
    <row r="3" spans="1:16" ht="15.75" x14ac:dyDescent="0.25">
      <c r="B3" s="230" t="s">
        <v>85</v>
      </c>
      <c r="C3" s="220"/>
      <c r="D3" s="220"/>
      <c r="E3" s="220"/>
      <c r="F3" s="220"/>
      <c r="G3" s="220"/>
      <c r="H3" s="220"/>
      <c r="I3" s="220"/>
      <c r="J3" s="231"/>
    </row>
    <row r="4" spans="1:16" ht="15.75" x14ac:dyDescent="0.25">
      <c r="B4" s="227" t="s">
        <v>43</v>
      </c>
      <c r="C4" s="222"/>
      <c r="D4" s="222"/>
      <c r="E4" s="222"/>
      <c r="F4" s="222"/>
      <c r="G4" s="222"/>
      <c r="H4" s="222"/>
      <c r="I4" s="222"/>
      <c r="J4" s="229"/>
    </row>
    <row r="5" spans="1:16" ht="15.75" x14ac:dyDescent="0.25">
      <c r="B5" s="227" t="s">
        <v>88</v>
      </c>
      <c r="C5" s="222"/>
      <c r="D5" s="222"/>
      <c r="E5" s="222"/>
      <c r="F5" s="222"/>
      <c r="G5" s="222"/>
      <c r="H5" s="222"/>
      <c r="I5" s="222"/>
      <c r="J5" s="229"/>
    </row>
    <row r="6" spans="1:16" x14ac:dyDescent="0.25">
      <c r="B6" s="232"/>
      <c r="C6" s="233"/>
      <c r="D6" s="233"/>
      <c r="E6" s="233"/>
      <c r="F6" s="233"/>
      <c r="G6" s="233"/>
      <c r="H6" s="233"/>
      <c r="I6" s="233"/>
      <c r="J6" s="234"/>
    </row>
    <row r="7" spans="1:16" ht="15.75" x14ac:dyDescent="0.25">
      <c r="B7" s="227" t="s">
        <v>46</v>
      </c>
      <c r="C7" s="222"/>
      <c r="D7" s="222"/>
      <c r="E7" s="222"/>
      <c r="F7" s="60"/>
      <c r="G7" s="228" t="s">
        <v>47</v>
      </c>
      <c r="H7" s="222"/>
      <c r="I7" s="222"/>
      <c r="J7" s="229"/>
    </row>
    <row r="8" spans="1:16" ht="15.75" x14ac:dyDescent="0.25">
      <c r="B8" s="82"/>
      <c r="C8" s="78" t="s">
        <v>48</v>
      </c>
      <c r="D8" s="69"/>
      <c r="E8" s="69"/>
      <c r="F8" s="69"/>
      <c r="G8" s="78"/>
      <c r="H8" s="78" t="s">
        <v>49</v>
      </c>
      <c r="I8" s="75"/>
      <c r="J8" s="83"/>
    </row>
    <row r="9" spans="1:16" ht="15" customHeight="1" x14ac:dyDescent="0.25">
      <c r="B9" s="80"/>
      <c r="C9" s="76" t="s">
        <v>4</v>
      </c>
      <c r="D9" s="75">
        <f>'Trial Balance-autofil (Unit 4)'!G7</f>
        <v>75200</v>
      </c>
      <c r="E9" s="75"/>
      <c r="F9" s="75"/>
      <c r="G9" s="76"/>
      <c r="H9" s="76" t="s">
        <v>7</v>
      </c>
      <c r="I9" s="75">
        <f>'Trial Balance-autofil (Unit 4)'!H17</f>
        <v>2300</v>
      </c>
      <c r="J9" s="83"/>
      <c r="K9" s="44"/>
    </row>
    <row r="10" spans="1:16" ht="15" customHeight="1" x14ac:dyDescent="0.25">
      <c r="B10" s="80"/>
      <c r="C10" s="76" t="s">
        <v>9</v>
      </c>
      <c r="D10" s="75">
        <f>'Trial Balance-autofil (Unit 4)'!G8</f>
        <v>8000</v>
      </c>
      <c r="E10" s="75"/>
      <c r="F10" s="75"/>
      <c r="G10" s="76"/>
      <c r="H10" s="76" t="s">
        <v>82</v>
      </c>
      <c r="I10" s="75">
        <f>'Trial Balance-autofil (Unit 4)'!H14</f>
        <v>1400</v>
      </c>
      <c r="J10" s="83"/>
      <c r="K10" s="44"/>
    </row>
    <row r="11" spans="1:16" ht="15" customHeight="1" x14ac:dyDescent="0.25">
      <c r="B11" s="80"/>
      <c r="C11" s="77" t="s">
        <v>10</v>
      </c>
      <c r="D11" s="75">
        <f>'Trial Balance-autofil (Unit 4)'!G11</f>
        <v>600</v>
      </c>
      <c r="E11" s="75"/>
      <c r="F11" s="75"/>
      <c r="G11" s="76"/>
      <c r="H11" s="76" t="s">
        <v>80</v>
      </c>
      <c r="I11" s="75">
        <f>'Trial Balance-autofil (Unit 4)'!H15</f>
        <v>1000</v>
      </c>
      <c r="J11" s="83"/>
      <c r="K11" s="44"/>
    </row>
    <row r="12" spans="1:16" ht="15" customHeight="1" x14ac:dyDescent="0.25">
      <c r="B12" s="80"/>
      <c r="C12" s="76" t="s">
        <v>11</v>
      </c>
      <c r="D12" s="75">
        <f>'Trial Balance-autofil (Unit 4)'!G12</f>
        <v>10900</v>
      </c>
      <c r="E12" s="75"/>
      <c r="F12" s="75"/>
      <c r="G12" s="76"/>
      <c r="H12" s="76" t="s">
        <v>34</v>
      </c>
      <c r="I12" s="75">
        <f>'Trial Balance-autofil (Unit 4)'!H16</f>
        <v>500</v>
      </c>
      <c r="J12" s="83"/>
      <c r="K12" s="44"/>
    </row>
    <row r="13" spans="1:16" ht="15" customHeight="1" x14ac:dyDescent="0.25">
      <c r="B13" s="80"/>
      <c r="C13" s="76"/>
      <c r="D13" s="75"/>
      <c r="E13" s="75"/>
      <c r="F13" s="75"/>
      <c r="G13" s="76"/>
      <c r="H13" s="74" t="s">
        <v>83</v>
      </c>
      <c r="I13" s="75">
        <f>'Trial Balance-autofil (Unit 4)'!H18</f>
        <v>5300</v>
      </c>
      <c r="J13" s="83"/>
      <c r="K13" s="44"/>
    </row>
    <row r="14" spans="1:16" ht="15" customHeight="1" x14ac:dyDescent="0.25">
      <c r="B14" s="80"/>
      <c r="C14" s="60"/>
      <c r="D14" s="60"/>
      <c r="E14" s="75"/>
      <c r="F14" s="75"/>
      <c r="G14" s="76"/>
      <c r="H14" s="78" t="s">
        <v>50</v>
      </c>
      <c r="I14" s="79">
        <f>SUM(I9:I13)</f>
        <v>10500</v>
      </c>
      <c r="J14" s="83"/>
      <c r="K14" s="44"/>
    </row>
    <row r="15" spans="1:16" ht="15" customHeight="1" x14ac:dyDescent="0.25">
      <c r="B15" s="80"/>
      <c r="C15" s="60"/>
      <c r="D15" s="60"/>
      <c r="E15" s="75"/>
      <c r="F15" s="75"/>
      <c r="G15" s="76"/>
      <c r="H15" s="76"/>
      <c r="I15" s="75"/>
      <c r="J15" s="83"/>
      <c r="K15" s="44"/>
    </row>
    <row r="16" spans="1:16" ht="15" customHeight="1" x14ac:dyDescent="0.25">
      <c r="B16" s="80"/>
      <c r="C16" s="60"/>
      <c r="D16" s="60"/>
      <c r="E16" s="75"/>
      <c r="F16" s="75"/>
      <c r="G16" s="76"/>
      <c r="H16" s="78" t="s">
        <v>51</v>
      </c>
      <c r="I16" s="75"/>
      <c r="J16" s="83"/>
      <c r="K16" s="44"/>
    </row>
    <row r="17" spans="2:11" ht="15" customHeight="1" x14ac:dyDescent="0.25">
      <c r="B17" s="80"/>
      <c r="C17" s="76"/>
      <c r="D17" s="75"/>
      <c r="E17" s="79">
        <f>D9+D10+D11+D12</f>
        <v>94700</v>
      </c>
      <c r="F17" s="75"/>
      <c r="G17" s="78"/>
      <c r="H17" s="76" t="s">
        <v>5</v>
      </c>
      <c r="I17" s="75">
        <f>'Trial Balance-autofil (Unit 4)'!H13</f>
        <v>100000</v>
      </c>
      <c r="J17" s="83"/>
      <c r="K17" s="44"/>
    </row>
    <row r="18" spans="2:11" ht="15" customHeight="1" x14ac:dyDescent="0.25">
      <c r="B18" s="80"/>
      <c r="C18" s="76"/>
      <c r="D18" s="75"/>
      <c r="E18" s="79"/>
      <c r="F18" s="75"/>
      <c r="G18" s="78"/>
      <c r="H18" s="78" t="s">
        <v>52</v>
      </c>
      <c r="I18" s="79">
        <f>SUM(I17)</f>
        <v>100000</v>
      </c>
      <c r="J18" s="83"/>
      <c r="K18" s="44"/>
    </row>
    <row r="19" spans="2:11" ht="15" customHeight="1" x14ac:dyDescent="0.25">
      <c r="B19" s="80"/>
      <c r="C19" s="76"/>
      <c r="D19" s="75"/>
      <c r="E19" s="79"/>
      <c r="F19" s="75"/>
      <c r="G19" s="78"/>
      <c r="H19" s="76"/>
      <c r="I19" s="75"/>
      <c r="J19" s="83"/>
      <c r="K19" s="44"/>
    </row>
    <row r="20" spans="2:11" ht="15" customHeight="1" x14ac:dyDescent="0.25">
      <c r="B20" s="80"/>
      <c r="C20" s="78" t="s">
        <v>54</v>
      </c>
      <c r="D20" s="75"/>
      <c r="E20" s="75"/>
      <c r="F20" s="75"/>
      <c r="G20" s="76"/>
      <c r="H20" s="78" t="s">
        <v>53</v>
      </c>
      <c r="I20" s="79">
        <f>+I14+I18</f>
        <v>110500</v>
      </c>
      <c r="J20" s="83"/>
      <c r="K20" s="44"/>
    </row>
    <row r="21" spans="2:11" ht="15" customHeight="1" x14ac:dyDescent="0.25">
      <c r="B21" s="80"/>
      <c r="C21" s="76" t="s">
        <v>73</v>
      </c>
      <c r="D21" s="75">
        <f>'Trial Balance-autofil (Unit 4)'!G9</f>
        <v>240000</v>
      </c>
      <c r="E21" s="75"/>
      <c r="F21" s="75"/>
      <c r="G21" s="76"/>
      <c r="H21" s="60"/>
      <c r="I21" s="60"/>
      <c r="J21" s="83"/>
      <c r="K21" s="44"/>
    </row>
    <row r="22" spans="2:11" ht="15" customHeight="1" x14ac:dyDescent="0.25">
      <c r="B22" s="80"/>
      <c r="C22" s="76" t="s">
        <v>12</v>
      </c>
      <c r="D22" s="75">
        <f>-'Trial Balance-autofil (Unit 4)'!H10</f>
        <v>-2500</v>
      </c>
      <c r="E22" s="79">
        <f>+D21+D22</f>
        <v>237500</v>
      </c>
      <c r="F22" s="75"/>
      <c r="G22" s="76"/>
      <c r="H22" s="76" t="s">
        <v>6</v>
      </c>
      <c r="I22" s="75">
        <f>'Trial Balance-autofil (Unit 4)'!H19</f>
        <v>200000</v>
      </c>
      <c r="J22" s="84"/>
      <c r="K22" s="44"/>
    </row>
    <row r="23" spans="2:11" ht="15" customHeight="1" x14ac:dyDescent="0.25">
      <c r="B23" s="80"/>
      <c r="C23" s="76"/>
      <c r="D23" s="75"/>
      <c r="E23" s="79"/>
      <c r="F23" s="75"/>
      <c r="G23" s="76"/>
      <c r="H23" s="76" t="s">
        <v>55</v>
      </c>
      <c r="I23" s="75">
        <f>'Stmt of Retained Earnings (U5) '!E11</f>
        <v>21700</v>
      </c>
      <c r="J23" s="84"/>
      <c r="K23" s="44"/>
    </row>
    <row r="24" spans="2:11" ht="15" customHeight="1" x14ac:dyDescent="0.25">
      <c r="B24" s="80"/>
      <c r="C24" s="60"/>
      <c r="D24" s="60"/>
      <c r="E24" s="60"/>
      <c r="F24" s="75"/>
      <c r="G24" s="76"/>
      <c r="H24" s="78" t="s">
        <v>87</v>
      </c>
      <c r="I24" s="79">
        <f>SUM(I22:I23)</f>
        <v>221700</v>
      </c>
      <c r="J24" s="85"/>
      <c r="K24" s="44"/>
    </row>
    <row r="25" spans="2:11" ht="15" customHeight="1" x14ac:dyDescent="0.25">
      <c r="B25" s="80"/>
      <c r="C25" s="76"/>
      <c r="D25" s="76"/>
      <c r="E25" s="79"/>
      <c r="F25" s="76"/>
      <c r="G25" s="76"/>
      <c r="H25" s="76"/>
      <c r="I25" s="75"/>
      <c r="J25" s="83"/>
      <c r="K25" s="44"/>
    </row>
    <row r="26" spans="2:11" ht="15.75" x14ac:dyDescent="0.25">
      <c r="B26" s="80"/>
      <c r="C26" s="60"/>
      <c r="D26" s="60"/>
      <c r="E26" s="79"/>
      <c r="F26" s="60"/>
      <c r="G26" s="60"/>
      <c r="H26" s="60"/>
      <c r="I26" s="60"/>
      <c r="J26" s="83"/>
    </row>
    <row r="27" spans="2:11" ht="15.75" x14ac:dyDescent="0.25">
      <c r="B27" s="80"/>
      <c r="C27" s="78" t="s">
        <v>56</v>
      </c>
      <c r="D27" s="75"/>
      <c r="E27" s="79">
        <f>E17+E22</f>
        <v>332200</v>
      </c>
      <c r="F27" s="60"/>
      <c r="G27" s="60"/>
      <c r="H27" s="78" t="s">
        <v>57</v>
      </c>
      <c r="I27" s="79">
        <f>I20+I24</f>
        <v>332200</v>
      </c>
      <c r="J27" s="83"/>
    </row>
    <row r="28" spans="2:11" ht="15.75" x14ac:dyDescent="0.25">
      <c r="B28" s="80"/>
      <c r="C28" s="60"/>
      <c r="D28" s="60"/>
      <c r="E28" s="60"/>
      <c r="F28" s="60"/>
      <c r="G28" s="60"/>
      <c r="H28" s="76"/>
      <c r="I28" s="75"/>
      <c r="J28" s="86"/>
    </row>
    <row r="29" spans="2:11" ht="16.5" thickBot="1" x14ac:dyDescent="0.3">
      <c r="B29" s="87"/>
      <c r="C29" s="88"/>
      <c r="D29" s="88"/>
      <c r="E29" s="88"/>
      <c r="F29" s="88"/>
      <c r="G29" s="88"/>
      <c r="H29" s="89"/>
      <c r="I29" s="89"/>
      <c r="J29" s="90"/>
    </row>
    <row r="30" spans="2:11" x14ac:dyDescent="0.25">
      <c r="B30" s="60"/>
      <c r="C30" s="60"/>
      <c r="D30" s="60"/>
      <c r="E30" s="60"/>
      <c r="F30" s="60"/>
      <c r="G30" s="60"/>
      <c r="H30" s="60"/>
      <c r="I30" s="60"/>
      <c r="J30" s="60"/>
    </row>
    <row r="31" spans="2:11" ht="15.75" x14ac:dyDescent="0.25">
      <c r="B31" s="60"/>
      <c r="C31" s="60"/>
      <c r="D31" s="60"/>
      <c r="E31" s="60"/>
      <c r="F31" s="60"/>
      <c r="G31" s="60"/>
      <c r="H31" s="78"/>
      <c r="I31" s="79"/>
      <c r="J31" s="60"/>
    </row>
    <row r="32" spans="2:11" ht="15.75" x14ac:dyDescent="0.25">
      <c r="B32" s="60"/>
      <c r="C32" s="60"/>
      <c r="D32" s="60"/>
      <c r="E32" s="60"/>
      <c r="F32" s="60"/>
      <c r="G32" s="60"/>
      <c r="H32" s="78"/>
      <c r="I32" s="79"/>
      <c r="J32" s="60"/>
    </row>
    <row r="33" spans="2:10" x14ac:dyDescent="0.25">
      <c r="B33" s="60"/>
      <c r="C33" s="60"/>
      <c r="D33" s="60"/>
      <c r="E33" s="60"/>
      <c r="F33" s="60"/>
      <c r="G33" s="60"/>
      <c r="H33" s="60"/>
      <c r="I33" s="60"/>
      <c r="J33" s="60"/>
    </row>
    <row r="34" spans="2:10" x14ac:dyDescent="0.25">
      <c r="B34" s="60"/>
      <c r="C34" s="60"/>
      <c r="D34" s="60"/>
      <c r="E34" s="60"/>
      <c r="F34" s="60"/>
      <c r="G34" s="60"/>
      <c r="H34" s="60"/>
      <c r="I34" s="60"/>
      <c r="J34" s="60"/>
    </row>
    <row r="35" spans="2:10" x14ac:dyDescent="0.25">
      <c r="B35" s="60"/>
      <c r="C35" s="60"/>
      <c r="D35" s="60"/>
      <c r="E35" s="60"/>
      <c r="F35" s="60"/>
      <c r="G35" s="60"/>
      <c r="H35" s="60"/>
      <c r="I35" s="60"/>
      <c r="J35" s="60"/>
    </row>
    <row r="36" spans="2:10" x14ac:dyDescent="0.25">
      <c r="B36" s="60"/>
      <c r="C36" s="60"/>
      <c r="D36" s="60"/>
      <c r="E36" s="60"/>
      <c r="F36" s="60"/>
      <c r="G36" s="60"/>
      <c r="H36" s="60"/>
      <c r="I36" s="60"/>
      <c r="J36" s="60"/>
    </row>
    <row r="37" spans="2:10" x14ac:dyDescent="0.25">
      <c r="B37" s="60"/>
      <c r="C37" s="60"/>
      <c r="D37" s="60"/>
      <c r="E37" s="60"/>
      <c r="F37" s="60"/>
      <c r="G37" s="60"/>
      <c r="H37" s="60"/>
      <c r="I37" s="60"/>
      <c r="J37" s="60"/>
    </row>
    <row r="38" spans="2:10" x14ac:dyDescent="0.25">
      <c r="B38" s="60"/>
      <c r="C38" s="60"/>
      <c r="D38" s="60"/>
      <c r="E38" s="60"/>
      <c r="F38" s="60"/>
      <c r="G38" s="60"/>
      <c r="H38" s="60"/>
      <c r="I38" s="60"/>
      <c r="J38" s="60"/>
    </row>
    <row r="39" spans="2:10" x14ac:dyDescent="0.25">
      <c r="B39" s="60"/>
      <c r="C39" s="60"/>
      <c r="D39" s="60"/>
      <c r="E39" s="60"/>
      <c r="F39" s="60"/>
      <c r="G39" s="60"/>
      <c r="H39" s="60"/>
      <c r="I39" s="60"/>
      <c r="J39" s="60"/>
    </row>
    <row r="40" spans="2:10" x14ac:dyDescent="0.25">
      <c r="B40" s="60"/>
      <c r="C40" s="60"/>
      <c r="D40" s="60"/>
      <c r="E40" s="60"/>
      <c r="F40" s="60"/>
      <c r="G40" s="60"/>
      <c r="H40" s="60"/>
      <c r="I40" s="60"/>
      <c r="J40" s="60"/>
    </row>
    <row r="41" spans="2:10" x14ac:dyDescent="0.25">
      <c r="B41" s="60"/>
      <c r="C41" s="60"/>
      <c r="D41" s="60"/>
      <c r="E41" s="60"/>
      <c r="F41" s="60"/>
      <c r="G41" s="60"/>
      <c r="H41" s="60"/>
      <c r="I41" s="60"/>
      <c r="J41" s="60"/>
    </row>
    <row r="42" spans="2:10" x14ac:dyDescent="0.25">
      <c r="B42" s="60"/>
      <c r="C42" s="60"/>
      <c r="D42" s="60"/>
      <c r="E42" s="60"/>
      <c r="F42" s="60"/>
      <c r="G42" s="60"/>
      <c r="H42" s="60"/>
      <c r="I42" s="60"/>
      <c r="J42" s="60"/>
    </row>
    <row r="43" spans="2:10" x14ac:dyDescent="0.25">
      <c r="B43" s="60"/>
      <c r="C43" s="60"/>
      <c r="D43" s="60"/>
      <c r="E43" s="60"/>
      <c r="F43" s="60"/>
      <c r="G43" s="60"/>
      <c r="H43" s="60"/>
      <c r="I43" s="60"/>
      <c r="J43" s="60"/>
    </row>
    <row r="44" spans="2:10" x14ac:dyDescent="0.25">
      <c r="B44" s="60"/>
      <c r="C44" s="60"/>
      <c r="D44" s="60"/>
      <c r="E44" s="60"/>
      <c r="F44" s="60"/>
      <c r="G44" s="60"/>
      <c r="H44" s="60"/>
      <c r="I44" s="60"/>
      <c r="J44" s="60"/>
    </row>
    <row r="45" spans="2:10" x14ac:dyDescent="0.25">
      <c r="B45" s="60"/>
      <c r="C45" s="60"/>
      <c r="D45" s="60"/>
      <c r="E45" s="60"/>
      <c r="F45" s="60"/>
      <c r="G45" s="60"/>
      <c r="H45" s="60"/>
      <c r="I45" s="60"/>
      <c r="J45" s="60"/>
    </row>
    <row r="46" spans="2:10" x14ac:dyDescent="0.25">
      <c r="B46" s="60"/>
      <c r="C46" s="60"/>
      <c r="D46" s="60"/>
      <c r="E46" s="60"/>
      <c r="F46" s="60"/>
      <c r="G46" s="60"/>
      <c r="H46" s="60"/>
      <c r="I46" s="60"/>
      <c r="J46" s="60"/>
    </row>
    <row r="47" spans="2:10" x14ac:dyDescent="0.25">
      <c r="B47" s="60"/>
      <c r="C47" s="60"/>
      <c r="D47" s="60"/>
      <c r="E47" s="60"/>
      <c r="F47" s="60"/>
      <c r="G47" s="60"/>
      <c r="H47" s="60"/>
      <c r="I47" s="60"/>
      <c r="J47" s="60"/>
    </row>
    <row r="48" spans="2:10" x14ac:dyDescent="0.25">
      <c r="B48" s="60"/>
      <c r="C48" s="60"/>
      <c r="D48" s="60"/>
      <c r="E48" s="60"/>
      <c r="F48" s="60"/>
      <c r="G48" s="60"/>
      <c r="H48" s="60"/>
      <c r="I48" s="60"/>
      <c r="J48" s="60"/>
    </row>
    <row r="49" spans="2:10" x14ac:dyDescent="0.25">
      <c r="B49" s="60"/>
      <c r="C49" s="60"/>
      <c r="D49" s="60"/>
      <c r="E49" s="60"/>
      <c r="F49" s="60"/>
      <c r="G49" s="60"/>
      <c r="H49" s="60"/>
      <c r="I49" s="60"/>
      <c r="J49" s="60"/>
    </row>
    <row r="50" spans="2:10" x14ac:dyDescent="0.25">
      <c r="B50" s="60"/>
      <c r="C50" s="60"/>
      <c r="D50" s="60"/>
      <c r="E50" s="60"/>
      <c r="F50" s="60"/>
      <c r="G50" s="60"/>
      <c r="H50" s="60"/>
      <c r="I50" s="60"/>
      <c r="J50" s="60"/>
    </row>
  </sheetData>
  <mergeCells count="7">
    <mergeCell ref="A1:P1"/>
    <mergeCell ref="B7:E7"/>
    <mergeCell ref="G7:J7"/>
    <mergeCell ref="B3:J3"/>
    <mergeCell ref="B4:J4"/>
    <mergeCell ref="B5:J5"/>
    <mergeCell ref="B6:J6"/>
  </mergeCells>
  <pageMargins left="0.7" right="0.7" top="0.75" bottom="0.75" header="0.3" footer="0.3"/>
  <pageSetup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zoomScale="90" zoomScaleNormal="90" workbookViewId="0">
      <selection sqref="A1:P1"/>
    </sheetView>
  </sheetViews>
  <sheetFormatPr defaultColWidth="14.42578125" defaultRowHeight="15" customHeight="1" x14ac:dyDescent="0.25"/>
  <cols>
    <col min="1" max="2" width="8.7109375" customWidth="1"/>
    <col min="3" max="3" width="31" customWidth="1"/>
    <col min="4" max="4" width="16.140625" customWidth="1"/>
    <col min="5" max="5" width="17" customWidth="1"/>
    <col min="6" max="6" width="8.7109375" customWidth="1"/>
    <col min="7" max="25" width="8.7109375" style="60" customWidth="1"/>
    <col min="26" max="26" width="8.7109375" customWidth="1"/>
  </cols>
  <sheetData>
    <row r="1" spans="1:20" ht="16.5" thickBot="1" x14ac:dyDescent="0.3">
      <c r="A1" s="197" t="s">
        <v>117</v>
      </c>
      <c r="B1" s="197"/>
      <c r="C1" s="197"/>
      <c r="D1" s="197"/>
      <c r="E1" s="197"/>
      <c r="F1" s="197"/>
      <c r="G1" s="197"/>
      <c r="H1" s="197"/>
      <c r="I1" s="197"/>
      <c r="J1" s="197"/>
      <c r="K1" s="197"/>
      <c r="L1" s="197"/>
      <c r="M1" s="197"/>
      <c r="N1" s="197"/>
      <c r="O1" s="197"/>
      <c r="P1" s="197"/>
    </row>
    <row r="2" spans="1:20" ht="15.75" customHeight="1" x14ac:dyDescent="0.25">
      <c r="B2" s="208" t="s">
        <v>85</v>
      </c>
      <c r="C2" s="187"/>
      <c r="D2" s="187"/>
      <c r="E2" s="188"/>
      <c r="G2" s="235" t="s">
        <v>92</v>
      </c>
      <c r="H2" s="236"/>
      <c r="I2" s="236"/>
      <c r="J2" s="236"/>
      <c r="K2" s="236"/>
      <c r="L2" s="236"/>
      <c r="M2" s="236"/>
      <c r="N2" s="236"/>
      <c r="O2" s="237"/>
      <c r="P2" s="155"/>
      <c r="Q2" s="155"/>
      <c r="R2" s="155"/>
      <c r="S2" s="155"/>
      <c r="T2" s="155"/>
    </row>
    <row r="3" spans="1:20" ht="15.75" customHeight="1" x14ac:dyDescent="0.25">
      <c r="B3" s="208" t="s">
        <v>58</v>
      </c>
      <c r="C3" s="187"/>
      <c r="D3" s="187"/>
      <c r="E3" s="188"/>
      <c r="G3" s="238"/>
      <c r="H3" s="239"/>
      <c r="I3" s="239"/>
      <c r="J3" s="239"/>
      <c r="K3" s="239"/>
      <c r="L3" s="239"/>
      <c r="M3" s="239"/>
      <c r="N3" s="239"/>
      <c r="O3" s="240"/>
      <c r="P3" s="155"/>
      <c r="Q3" s="155"/>
      <c r="R3" s="155"/>
      <c r="S3" s="155"/>
      <c r="T3" s="155"/>
    </row>
    <row r="4" spans="1:20" ht="15.75" thickBot="1" x14ac:dyDescent="0.3">
      <c r="B4" s="208" t="s">
        <v>90</v>
      </c>
      <c r="C4" s="187"/>
      <c r="D4" s="187"/>
      <c r="E4" s="188"/>
      <c r="G4" s="241"/>
      <c r="H4" s="242"/>
      <c r="I4" s="242"/>
      <c r="J4" s="242"/>
      <c r="K4" s="242"/>
      <c r="L4" s="242"/>
      <c r="M4" s="242"/>
      <c r="N4" s="242"/>
      <c r="O4" s="243"/>
      <c r="P4" s="155"/>
      <c r="Q4" s="155"/>
      <c r="R4" s="155"/>
      <c r="S4" s="155"/>
      <c r="T4" s="155"/>
    </row>
    <row r="5" spans="1:20" ht="15.75" x14ac:dyDescent="0.25">
      <c r="B5" s="2"/>
      <c r="C5" s="3"/>
      <c r="D5" s="3"/>
      <c r="E5" s="3"/>
      <c r="G5" s="155"/>
      <c r="H5" s="155"/>
      <c r="I5" s="155"/>
      <c r="J5" s="155"/>
      <c r="K5" s="155"/>
      <c r="L5" s="155"/>
      <c r="M5" s="155"/>
      <c r="N5" s="155"/>
      <c r="O5" s="155"/>
      <c r="P5" s="155"/>
      <c r="Q5" s="155"/>
      <c r="R5" s="155"/>
      <c r="S5" s="155"/>
      <c r="T5" s="155"/>
    </row>
    <row r="6" spans="1:20" ht="16.5" thickBot="1" x14ac:dyDescent="0.3">
      <c r="B6" s="4" t="s">
        <v>14</v>
      </c>
      <c r="C6" s="5" t="s">
        <v>15</v>
      </c>
      <c r="D6" s="5" t="s">
        <v>16</v>
      </c>
      <c r="E6" s="5" t="s">
        <v>17</v>
      </c>
      <c r="G6" s="155"/>
      <c r="H6" s="155"/>
      <c r="I6" s="155"/>
      <c r="J6" s="155"/>
      <c r="K6" s="155"/>
      <c r="L6" s="155"/>
      <c r="M6" s="155"/>
      <c r="N6" s="155"/>
      <c r="O6" s="155"/>
    </row>
    <row r="7" spans="1:20" ht="16.5" thickTop="1" x14ac:dyDescent="0.25">
      <c r="B7" s="6">
        <v>42277</v>
      </c>
      <c r="C7" s="74" t="s">
        <v>77</v>
      </c>
      <c r="D7" s="8">
        <f>'Income Statement (Unit 5)'!E8</f>
        <v>43200</v>
      </c>
      <c r="E7" s="8"/>
      <c r="G7" s="235"/>
      <c r="H7" s="236"/>
      <c r="I7" s="236"/>
      <c r="J7" s="236"/>
      <c r="K7" s="236"/>
      <c r="L7" s="236"/>
      <c r="M7" s="236"/>
      <c r="N7" s="236"/>
      <c r="O7" s="237"/>
      <c r="P7" s="154"/>
      <c r="Q7" s="154"/>
      <c r="R7" s="154"/>
      <c r="S7" s="154"/>
      <c r="T7" s="154"/>
    </row>
    <row r="8" spans="1:20" ht="15.75" x14ac:dyDescent="0.25">
      <c r="B8" s="9"/>
      <c r="C8" s="9" t="s">
        <v>59</v>
      </c>
      <c r="D8" s="8"/>
      <c r="E8" s="8">
        <f>SUM(D7:D7)</f>
        <v>43200</v>
      </c>
      <c r="G8" s="238"/>
      <c r="H8" s="239"/>
      <c r="I8" s="239"/>
      <c r="J8" s="239"/>
      <c r="K8" s="239"/>
      <c r="L8" s="239"/>
      <c r="M8" s="239"/>
      <c r="N8" s="239"/>
      <c r="O8" s="240"/>
      <c r="P8" s="154"/>
      <c r="Q8" s="154"/>
      <c r="R8" s="154"/>
      <c r="S8" s="154"/>
      <c r="T8" s="154"/>
    </row>
    <row r="9" spans="1:20" ht="15.75" x14ac:dyDescent="0.25">
      <c r="B9" s="53"/>
      <c r="C9" s="53"/>
      <c r="D9" s="8"/>
      <c r="E9" s="8"/>
      <c r="G9" s="238"/>
      <c r="H9" s="239"/>
      <c r="I9" s="239"/>
      <c r="J9" s="239"/>
      <c r="K9" s="239"/>
      <c r="L9" s="239"/>
      <c r="M9" s="239"/>
      <c r="N9" s="239"/>
      <c r="O9" s="240"/>
      <c r="P9" s="154"/>
      <c r="Q9" s="154"/>
      <c r="R9" s="154"/>
      <c r="S9" s="154"/>
      <c r="T9" s="154"/>
    </row>
    <row r="10" spans="1:20" ht="15.75" x14ac:dyDescent="0.25">
      <c r="B10" s="91">
        <v>42277</v>
      </c>
      <c r="C10" s="55" t="s">
        <v>111</v>
      </c>
      <c r="D10" s="52">
        <f>SUM(E11:E17)</f>
        <v>20500</v>
      </c>
      <c r="E10" s="8"/>
      <c r="G10" s="238"/>
      <c r="H10" s="239"/>
      <c r="I10" s="239"/>
      <c r="J10" s="239"/>
      <c r="K10" s="239"/>
      <c r="L10" s="239"/>
      <c r="M10" s="239"/>
      <c r="N10" s="239"/>
      <c r="O10" s="240"/>
      <c r="P10" s="154"/>
      <c r="Q10" s="154"/>
      <c r="R10" s="154"/>
      <c r="S10" s="154"/>
      <c r="T10" s="154"/>
    </row>
    <row r="11" spans="1:20" ht="15.75" x14ac:dyDescent="0.25">
      <c r="B11" s="55"/>
      <c r="C11" s="55" t="s">
        <v>74</v>
      </c>
      <c r="D11" s="52"/>
      <c r="E11" s="8">
        <f>'Income Statement (Unit 5)'!E12</f>
        <v>11800</v>
      </c>
      <c r="G11" s="238"/>
      <c r="H11" s="239"/>
      <c r="I11" s="239"/>
      <c r="J11" s="239"/>
      <c r="K11" s="239"/>
      <c r="L11" s="239"/>
      <c r="M11" s="239"/>
      <c r="N11" s="239"/>
      <c r="O11" s="240"/>
      <c r="P11" s="154"/>
      <c r="Q11" s="154"/>
      <c r="R11" s="154"/>
      <c r="S11" s="154"/>
      <c r="T11" s="154"/>
    </row>
    <row r="12" spans="1:20" ht="15.75" x14ac:dyDescent="0.25">
      <c r="B12" s="55"/>
      <c r="C12" s="55" t="s">
        <v>19</v>
      </c>
      <c r="D12" s="52"/>
      <c r="E12" s="8">
        <f>'Income Statement (Unit 5)'!E13</f>
        <v>4000</v>
      </c>
      <c r="G12" s="238"/>
      <c r="H12" s="239"/>
      <c r="I12" s="239"/>
      <c r="J12" s="239"/>
      <c r="K12" s="239"/>
      <c r="L12" s="239"/>
      <c r="M12" s="239"/>
      <c r="N12" s="239"/>
      <c r="O12" s="240"/>
      <c r="P12" s="154"/>
      <c r="Q12" s="154"/>
      <c r="R12" s="154"/>
      <c r="S12" s="154"/>
      <c r="T12" s="154"/>
    </row>
    <row r="13" spans="1:20" ht="15.75" x14ac:dyDescent="0.25">
      <c r="B13" s="55"/>
      <c r="C13" s="55" t="s">
        <v>21</v>
      </c>
      <c r="D13" s="52"/>
      <c r="E13" s="8">
        <f>'Income Statement (Unit 5)'!E14</f>
        <v>2500</v>
      </c>
      <c r="G13" s="238"/>
      <c r="H13" s="239"/>
      <c r="I13" s="239"/>
      <c r="J13" s="239"/>
      <c r="K13" s="239"/>
      <c r="L13" s="239"/>
      <c r="M13" s="239"/>
      <c r="N13" s="239"/>
      <c r="O13" s="240"/>
      <c r="P13" s="154"/>
      <c r="Q13" s="154"/>
      <c r="R13" s="154"/>
      <c r="S13" s="154"/>
      <c r="T13" s="154"/>
    </row>
    <row r="14" spans="1:20" ht="15.75" x14ac:dyDescent="0.25">
      <c r="B14" s="55"/>
      <c r="C14" s="55" t="s">
        <v>76</v>
      </c>
      <c r="D14" s="52"/>
      <c r="E14" s="8">
        <f>'Income Statement (Unit 5)'!E15</f>
        <v>700</v>
      </c>
      <c r="G14" s="238"/>
      <c r="H14" s="239"/>
      <c r="I14" s="239"/>
      <c r="J14" s="239"/>
      <c r="K14" s="239"/>
      <c r="L14" s="239"/>
      <c r="M14" s="239"/>
      <c r="N14" s="239"/>
      <c r="O14" s="240"/>
      <c r="P14" s="154"/>
      <c r="Q14" s="154"/>
      <c r="R14" s="154"/>
      <c r="S14" s="154"/>
      <c r="T14" s="154"/>
    </row>
    <row r="15" spans="1:20" ht="15.75" x14ac:dyDescent="0.25">
      <c r="B15" s="55"/>
      <c r="C15" s="55" t="s">
        <v>75</v>
      </c>
      <c r="D15" s="52"/>
      <c r="E15" s="8">
        <f>'Income Statement (Unit 5)'!E16</f>
        <v>600</v>
      </c>
      <c r="G15" s="238"/>
      <c r="H15" s="239"/>
      <c r="I15" s="239"/>
      <c r="J15" s="239"/>
      <c r="K15" s="239"/>
      <c r="L15" s="239"/>
      <c r="M15" s="239"/>
      <c r="N15" s="239"/>
      <c r="O15" s="240"/>
      <c r="P15" s="154"/>
      <c r="Q15" s="154"/>
      <c r="R15" s="154"/>
      <c r="S15" s="154"/>
      <c r="T15" s="154"/>
    </row>
    <row r="16" spans="1:20" ht="15.75" x14ac:dyDescent="0.25">
      <c r="B16" s="55"/>
      <c r="C16" s="55" t="s">
        <v>20</v>
      </c>
      <c r="D16" s="52"/>
      <c r="E16" s="8">
        <f>'Income Statement (Unit 5)'!E17</f>
        <v>500</v>
      </c>
      <c r="G16" s="238"/>
      <c r="H16" s="239"/>
      <c r="I16" s="239"/>
      <c r="J16" s="239"/>
      <c r="K16" s="239"/>
      <c r="L16" s="239"/>
      <c r="M16" s="239"/>
      <c r="N16" s="239"/>
      <c r="O16" s="240"/>
      <c r="P16" s="154"/>
      <c r="Q16" s="154"/>
      <c r="R16" s="154"/>
      <c r="S16" s="154"/>
      <c r="T16" s="154"/>
    </row>
    <row r="17" spans="2:20" ht="15.75" x14ac:dyDescent="0.25">
      <c r="B17" s="55"/>
      <c r="C17" s="92" t="s">
        <v>35</v>
      </c>
      <c r="D17" s="52"/>
      <c r="E17" s="8">
        <f>'Income Statement (Unit 5)'!E18</f>
        <v>400</v>
      </c>
      <c r="G17" s="238"/>
      <c r="H17" s="239"/>
      <c r="I17" s="239"/>
      <c r="J17" s="239"/>
      <c r="K17" s="239"/>
      <c r="L17" s="239"/>
      <c r="M17" s="239"/>
      <c r="N17" s="239"/>
      <c r="O17" s="240"/>
      <c r="P17" s="154"/>
      <c r="Q17" s="154"/>
      <c r="R17" s="154"/>
      <c r="S17" s="154"/>
      <c r="T17" s="154"/>
    </row>
    <row r="18" spans="2:20" ht="15.75" x14ac:dyDescent="0.25">
      <c r="B18" s="54"/>
      <c r="C18" s="54"/>
      <c r="D18" s="8"/>
      <c r="E18" s="8"/>
      <c r="G18" s="238"/>
      <c r="H18" s="239"/>
      <c r="I18" s="239"/>
      <c r="J18" s="239"/>
      <c r="K18" s="239"/>
      <c r="L18" s="239"/>
      <c r="M18" s="239"/>
      <c r="N18" s="239"/>
      <c r="O18" s="240"/>
      <c r="P18" s="154"/>
      <c r="Q18" s="154"/>
      <c r="R18" s="154"/>
      <c r="S18" s="154"/>
      <c r="T18" s="154"/>
    </row>
    <row r="19" spans="2:20" ht="15.75" x14ac:dyDescent="0.25">
      <c r="B19" s="6">
        <v>42277</v>
      </c>
      <c r="C19" s="9" t="s">
        <v>111</v>
      </c>
      <c r="D19" s="8">
        <f>+E8-D10</f>
        <v>22700</v>
      </c>
      <c r="E19" s="8"/>
      <c r="G19" s="238"/>
      <c r="H19" s="239"/>
      <c r="I19" s="239"/>
      <c r="J19" s="239"/>
      <c r="K19" s="239"/>
      <c r="L19" s="239"/>
      <c r="M19" s="239"/>
      <c r="N19" s="239"/>
      <c r="O19" s="240"/>
      <c r="P19" s="154"/>
      <c r="Q19" s="154"/>
      <c r="R19" s="154"/>
      <c r="S19" s="154"/>
      <c r="T19" s="154"/>
    </row>
    <row r="20" spans="2:20" ht="15.75" x14ac:dyDescent="0.25">
      <c r="B20" s="9"/>
      <c r="C20" s="9" t="s">
        <v>112</v>
      </c>
      <c r="D20" s="8"/>
      <c r="E20" s="8">
        <f>D19</f>
        <v>22700</v>
      </c>
      <c r="G20" s="238"/>
      <c r="H20" s="239"/>
      <c r="I20" s="239"/>
      <c r="J20" s="239"/>
      <c r="K20" s="239"/>
      <c r="L20" s="239"/>
      <c r="M20" s="239"/>
      <c r="N20" s="239"/>
      <c r="O20" s="240"/>
      <c r="P20" s="154"/>
      <c r="Q20" s="154"/>
      <c r="R20" s="154"/>
      <c r="S20" s="154"/>
      <c r="T20" s="154"/>
    </row>
    <row r="21" spans="2:20" ht="15.75" x14ac:dyDescent="0.25">
      <c r="B21" s="9"/>
      <c r="C21" s="9"/>
      <c r="D21" s="21"/>
      <c r="E21" s="21"/>
      <c r="G21" s="238"/>
      <c r="H21" s="239"/>
      <c r="I21" s="239"/>
      <c r="J21" s="239"/>
      <c r="K21" s="239"/>
      <c r="L21" s="239"/>
      <c r="M21" s="239"/>
      <c r="N21" s="239"/>
      <c r="O21" s="240"/>
      <c r="P21" s="154"/>
      <c r="Q21" s="154"/>
      <c r="R21" s="154"/>
      <c r="S21" s="154"/>
      <c r="T21" s="154"/>
    </row>
    <row r="22" spans="2:20" ht="15.75" x14ac:dyDescent="0.25">
      <c r="B22" s="6">
        <v>42277</v>
      </c>
      <c r="C22" s="9" t="s">
        <v>60</v>
      </c>
      <c r="D22" s="8">
        <f>E23</f>
        <v>1000</v>
      </c>
      <c r="E22" s="8"/>
      <c r="G22" s="238"/>
      <c r="H22" s="239"/>
      <c r="I22" s="239"/>
      <c r="J22" s="239"/>
      <c r="K22" s="239"/>
      <c r="L22" s="239"/>
      <c r="M22" s="239"/>
      <c r="N22" s="239"/>
      <c r="O22" s="240"/>
      <c r="P22" s="154"/>
      <c r="Q22" s="154"/>
      <c r="R22" s="154"/>
      <c r="S22" s="154"/>
      <c r="T22" s="154"/>
    </row>
    <row r="23" spans="2:20" ht="15.75" x14ac:dyDescent="0.25">
      <c r="B23" s="9"/>
      <c r="C23" s="9" t="s">
        <v>61</v>
      </c>
      <c r="D23" s="21"/>
      <c r="E23" s="8">
        <f>'Trial Balance-autofil (Unit 4)'!G20</f>
        <v>1000</v>
      </c>
      <c r="G23" s="238"/>
      <c r="H23" s="239"/>
      <c r="I23" s="239"/>
      <c r="J23" s="239"/>
      <c r="K23" s="239"/>
      <c r="L23" s="239"/>
      <c r="M23" s="239"/>
      <c r="N23" s="239"/>
      <c r="O23" s="240"/>
      <c r="P23" s="154"/>
      <c r="Q23" s="154"/>
      <c r="R23" s="154"/>
      <c r="S23" s="154"/>
      <c r="T23" s="154"/>
    </row>
    <row r="24" spans="2:20" ht="15.75" x14ac:dyDescent="0.25">
      <c r="B24" s="9"/>
      <c r="C24" s="9"/>
      <c r="D24" s="8"/>
      <c r="E24" s="8"/>
      <c r="G24" s="238"/>
      <c r="H24" s="239"/>
      <c r="I24" s="239"/>
      <c r="J24" s="239"/>
      <c r="K24" s="239"/>
      <c r="L24" s="239"/>
      <c r="M24" s="239"/>
      <c r="N24" s="239"/>
      <c r="O24" s="240"/>
      <c r="P24" s="154"/>
      <c r="Q24" s="154"/>
      <c r="R24" s="154"/>
      <c r="S24" s="154"/>
      <c r="T24" s="154"/>
    </row>
    <row r="25" spans="2:20" ht="15.75" x14ac:dyDescent="0.25">
      <c r="B25" s="9"/>
      <c r="C25" s="9"/>
      <c r="D25" s="21">
        <f>SUM(D7:D23)</f>
        <v>87400</v>
      </c>
      <c r="E25" s="21">
        <f>SUM(E7:E23)</f>
        <v>87400</v>
      </c>
      <c r="G25" s="238"/>
      <c r="H25" s="239"/>
      <c r="I25" s="239"/>
      <c r="J25" s="239"/>
      <c r="K25" s="239"/>
      <c r="L25" s="239"/>
      <c r="M25" s="239"/>
      <c r="N25" s="239"/>
      <c r="O25" s="240"/>
      <c r="P25" s="154"/>
      <c r="Q25" s="154"/>
      <c r="R25" s="154"/>
      <c r="S25" s="154"/>
      <c r="T25" s="154"/>
    </row>
    <row r="26" spans="2:20" x14ac:dyDescent="0.25">
      <c r="G26" s="238"/>
      <c r="H26" s="239"/>
      <c r="I26" s="239"/>
      <c r="J26" s="239"/>
      <c r="K26" s="239"/>
      <c r="L26" s="239"/>
      <c r="M26" s="239"/>
      <c r="N26" s="239"/>
      <c r="O26" s="240"/>
      <c r="P26" s="154"/>
      <c r="Q26" s="154"/>
      <c r="R26" s="154"/>
      <c r="S26" s="154"/>
      <c r="T26" s="154"/>
    </row>
    <row r="27" spans="2:20" x14ac:dyDescent="0.25">
      <c r="G27" s="238"/>
      <c r="H27" s="239"/>
      <c r="I27" s="239"/>
      <c r="J27" s="239"/>
      <c r="K27" s="239"/>
      <c r="L27" s="239"/>
      <c r="M27" s="239"/>
      <c r="N27" s="239"/>
      <c r="O27" s="240"/>
      <c r="P27" s="154"/>
      <c r="Q27" s="154"/>
      <c r="R27" s="154"/>
      <c r="S27" s="154"/>
      <c r="T27" s="154"/>
    </row>
    <row r="28" spans="2:20" x14ac:dyDescent="0.25">
      <c r="G28" s="238"/>
      <c r="H28" s="239"/>
      <c r="I28" s="239"/>
      <c r="J28" s="239"/>
      <c r="K28" s="239"/>
      <c r="L28" s="239"/>
      <c r="M28" s="239"/>
      <c r="N28" s="239"/>
      <c r="O28" s="240"/>
      <c r="P28" s="154"/>
      <c r="Q28" s="154"/>
      <c r="R28" s="154"/>
      <c r="S28" s="154"/>
      <c r="T28" s="154"/>
    </row>
    <row r="29" spans="2:20" x14ac:dyDescent="0.25">
      <c r="G29" s="238"/>
      <c r="H29" s="239"/>
      <c r="I29" s="239"/>
      <c r="J29" s="239"/>
      <c r="K29" s="239"/>
      <c r="L29" s="239"/>
      <c r="M29" s="239"/>
      <c r="N29" s="239"/>
      <c r="O29" s="240"/>
      <c r="P29" s="154"/>
      <c r="Q29" s="154"/>
      <c r="R29" s="154"/>
      <c r="S29" s="154"/>
      <c r="T29" s="154"/>
    </row>
    <row r="30" spans="2:20" x14ac:dyDescent="0.25">
      <c r="G30" s="238"/>
      <c r="H30" s="239"/>
      <c r="I30" s="239"/>
      <c r="J30" s="239"/>
      <c r="K30" s="239"/>
      <c r="L30" s="239"/>
      <c r="M30" s="239"/>
      <c r="N30" s="239"/>
      <c r="O30" s="240"/>
      <c r="P30" s="154"/>
      <c r="Q30" s="154"/>
      <c r="R30" s="154"/>
      <c r="S30" s="154"/>
      <c r="T30" s="154"/>
    </row>
    <row r="31" spans="2:20" x14ac:dyDescent="0.25">
      <c r="G31" s="238"/>
      <c r="H31" s="239"/>
      <c r="I31" s="239"/>
      <c r="J31" s="239"/>
      <c r="K31" s="239"/>
      <c r="L31" s="239"/>
      <c r="M31" s="239"/>
      <c r="N31" s="239"/>
      <c r="O31" s="240"/>
      <c r="P31" s="154"/>
      <c r="Q31" s="154"/>
      <c r="R31" s="154"/>
      <c r="S31" s="154"/>
      <c r="T31" s="154"/>
    </row>
    <row r="32" spans="2:20" x14ac:dyDescent="0.25">
      <c r="G32" s="238"/>
      <c r="H32" s="239"/>
      <c r="I32" s="239"/>
      <c r="J32" s="239"/>
      <c r="K32" s="239"/>
      <c r="L32" s="239"/>
      <c r="M32" s="239"/>
      <c r="N32" s="239"/>
      <c r="O32" s="240"/>
      <c r="P32" s="154"/>
      <c r="Q32" s="154"/>
      <c r="R32" s="154"/>
      <c r="S32" s="154"/>
      <c r="T32" s="154"/>
    </row>
    <row r="33" spans="7:20" x14ac:dyDescent="0.25">
      <c r="G33" s="238"/>
      <c r="H33" s="239"/>
      <c r="I33" s="239"/>
      <c r="J33" s="239"/>
      <c r="K33" s="239"/>
      <c r="L33" s="239"/>
      <c r="M33" s="239"/>
      <c r="N33" s="239"/>
      <c r="O33" s="240"/>
      <c r="P33" s="154"/>
      <c r="Q33" s="154"/>
      <c r="R33" s="154"/>
      <c r="S33" s="154"/>
      <c r="T33" s="154"/>
    </row>
    <row r="34" spans="7:20" x14ac:dyDescent="0.25">
      <c r="G34" s="238"/>
      <c r="H34" s="239"/>
      <c r="I34" s="239"/>
      <c r="J34" s="239"/>
      <c r="K34" s="239"/>
      <c r="L34" s="239"/>
      <c r="M34" s="239"/>
      <c r="N34" s="239"/>
      <c r="O34" s="240"/>
      <c r="P34" s="154"/>
      <c r="Q34" s="154"/>
      <c r="R34" s="154"/>
      <c r="S34" s="154"/>
      <c r="T34" s="154"/>
    </row>
    <row r="35" spans="7:20" x14ac:dyDescent="0.25">
      <c r="G35" s="238"/>
      <c r="H35" s="239"/>
      <c r="I35" s="239"/>
      <c r="J35" s="239"/>
      <c r="K35" s="239"/>
      <c r="L35" s="239"/>
      <c r="M35" s="239"/>
      <c r="N35" s="239"/>
      <c r="O35" s="240"/>
      <c r="P35" s="154"/>
      <c r="Q35" s="154"/>
      <c r="R35" s="154"/>
      <c r="S35" s="154"/>
      <c r="T35" s="154"/>
    </row>
    <row r="36" spans="7:20" x14ac:dyDescent="0.25">
      <c r="G36" s="238"/>
      <c r="H36" s="239"/>
      <c r="I36" s="239"/>
      <c r="J36" s="239"/>
      <c r="K36" s="239"/>
      <c r="L36" s="239"/>
      <c r="M36" s="239"/>
      <c r="N36" s="239"/>
      <c r="O36" s="240"/>
      <c r="P36" s="154"/>
      <c r="Q36" s="154"/>
      <c r="R36" s="154"/>
      <c r="S36" s="154"/>
      <c r="T36" s="154"/>
    </row>
    <row r="37" spans="7:20" x14ac:dyDescent="0.25">
      <c r="G37" s="238"/>
      <c r="H37" s="239"/>
      <c r="I37" s="239"/>
      <c r="J37" s="239"/>
      <c r="K37" s="239"/>
      <c r="L37" s="239"/>
      <c r="M37" s="239"/>
      <c r="N37" s="239"/>
      <c r="O37" s="240"/>
      <c r="P37" s="154"/>
      <c r="Q37" s="154"/>
      <c r="R37" s="154"/>
      <c r="S37" s="154"/>
      <c r="T37" s="154"/>
    </row>
    <row r="38" spans="7:20" x14ac:dyDescent="0.25">
      <c r="G38" s="238"/>
      <c r="H38" s="239"/>
      <c r="I38" s="239"/>
      <c r="J38" s="239"/>
      <c r="K38" s="239"/>
      <c r="L38" s="239"/>
      <c r="M38" s="239"/>
      <c r="N38" s="239"/>
      <c r="O38" s="240"/>
      <c r="P38" s="154"/>
      <c r="Q38" s="154"/>
      <c r="R38" s="154"/>
      <c r="S38" s="154"/>
      <c r="T38" s="154"/>
    </row>
    <row r="39" spans="7:20" x14ac:dyDescent="0.25">
      <c r="G39" s="238"/>
      <c r="H39" s="239"/>
      <c r="I39" s="239"/>
      <c r="J39" s="239"/>
      <c r="K39" s="239"/>
      <c r="L39" s="239"/>
      <c r="M39" s="239"/>
      <c r="N39" s="239"/>
      <c r="O39" s="240"/>
      <c r="P39" s="154"/>
      <c r="Q39" s="154"/>
      <c r="R39" s="154"/>
      <c r="S39" s="154"/>
      <c r="T39" s="154"/>
    </row>
    <row r="40" spans="7:20" x14ac:dyDescent="0.25">
      <c r="G40" s="238"/>
      <c r="H40" s="239"/>
      <c r="I40" s="239"/>
      <c r="J40" s="239"/>
      <c r="K40" s="239"/>
      <c r="L40" s="239"/>
      <c r="M40" s="239"/>
      <c r="N40" s="239"/>
      <c r="O40" s="240"/>
    </row>
    <row r="41" spans="7:20" x14ac:dyDescent="0.25">
      <c r="G41" s="238"/>
      <c r="H41" s="239"/>
      <c r="I41" s="239"/>
      <c r="J41" s="239"/>
      <c r="K41" s="239"/>
      <c r="L41" s="239"/>
      <c r="M41" s="239"/>
      <c r="N41" s="239"/>
      <c r="O41" s="240"/>
    </row>
    <row r="42" spans="7:20" x14ac:dyDescent="0.25">
      <c r="G42" s="238"/>
      <c r="H42" s="239"/>
      <c r="I42" s="239"/>
      <c r="J42" s="239"/>
      <c r="K42" s="239"/>
      <c r="L42" s="239"/>
      <c r="M42" s="239"/>
      <c r="N42" s="239"/>
      <c r="O42" s="240"/>
    </row>
    <row r="43" spans="7:20" ht="15.75" thickBot="1" x14ac:dyDescent="0.3">
      <c r="G43" s="241"/>
      <c r="H43" s="242"/>
      <c r="I43" s="242"/>
      <c r="J43" s="242"/>
      <c r="K43" s="242"/>
      <c r="L43" s="242"/>
      <c r="M43" s="242"/>
      <c r="N43" s="242"/>
      <c r="O43" s="243"/>
    </row>
  </sheetData>
  <mergeCells count="6">
    <mergeCell ref="G7:O43"/>
    <mergeCell ref="A1:P1"/>
    <mergeCell ref="B2:E2"/>
    <mergeCell ref="B3:E3"/>
    <mergeCell ref="B4:E4"/>
    <mergeCell ref="G2:O4"/>
  </mergeCells>
  <pageMargins left="0.7" right="0.7" top="0.75" bottom="0.75" header="0.3" footer="0.3"/>
  <pageSetup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workbookViewId="0">
      <selection activeCell="I11" sqref="I11"/>
    </sheetView>
  </sheetViews>
  <sheetFormatPr defaultColWidth="14.42578125" defaultRowHeight="15" customHeight="1" x14ac:dyDescent="0.25"/>
  <cols>
    <col min="1" max="1" width="8.7109375" customWidth="1"/>
    <col min="2" max="2" width="36" customWidth="1"/>
    <col min="3" max="3" width="15.85546875" customWidth="1"/>
    <col min="4" max="4" width="15.7109375" customWidth="1"/>
    <col min="5" max="5" width="11.140625" bestFit="1" customWidth="1"/>
    <col min="6" max="26" width="8.7109375" customWidth="1"/>
  </cols>
  <sheetData>
    <row r="1" spans="1:16" ht="15.75" x14ac:dyDescent="0.25">
      <c r="A1" s="197" t="s">
        <v>117</v>
      </c>
      <c r="B1" s="197"/>
      <c r="C1" s="197"/>
      <c r="D1" s="197"/>
      <c r="E1" s="197"/>
      <c r="F1" s="197"/>
      <c r="G1" s="197"/>
      <c r="H1" s="197"/>
      <c r="I1" s="197"/>
      <c r="J1" s="197"/>
      <c r="K1" s="197"/>
      <c r="L1" s="197"/>
      <c r="M1" s="197"/>
      <c r="N1" s="197"/>
      <c r="O1" s="197"/>
      <c r="P1" s="197"/>
    </row>
    <row r="2" spans="1:16" ht="15.75" customHeight="1" x14ac:dyDescent="0.25">
      <c r="B2" s="208" t="s">
        <v>85</v>
      </c>
      <c r="C2" s="187"/>
      <c r="D2" s="188"/>
    </row>
    <row r="3" spans="1:16" ht="15.75" customHeight="1" x14ac:dyDescent="0.25">
      <c r="B3" s="208" t="s">
        <v>62</v>
      </c>
      <c r="C3" s="187"/>
      <c r="D3" s="188"/>
    </row>
    <row r="4" spans="1:16" x14ac:dyDescent="0.25">
      <c r="B4" s="208" t="s">
        <v>91</v>
      </c>
      <c r="C4" s="187"/>
      <c r="D4" s="188"/>
    </row>
    <row r="5" spans="1:16" ht="15.75" x14ac:dyDescent="0.25">
      <c r="B5" s="2"/>
      <c r="C5" s="208" t="s">
        <v>63</v>
      </c>
      <c r="D5" s="188"/>
    </row>
    <row r="6" spans="1:16" ht="15.75" x14ac:dyDescent="0.25">
      <c r="B6" s="45" t="s">
        <v>32</v>
      </c>
      <c r="C6" s="46" t="s">
        <v>16</v>
      </c>
      <c r="D6" s="46" t="s">
        <v>17</v>
      </c>
    </row>
    <row r="7" spans="1:16" ht="15.75" x14ac:dyDescent="0.25">
      <c r="B7" s="9" t="s">
        <v>4</v>
      </c>
      <c r="C7" s="47">
        <f>'Balance Sheet (Unit 5)'!D9</f>
        <v>75200</v>
      </c>
      <c r="D7" s="47"/>
    </row>
    <row r="8" spans="1:16" ht="15.75" x14ac:dyDescent="0.25">
      <c r="B8" s="9" t="s">
        <v>9</v>
      </c>
      <c r="C8" s="47">
        <f>'Balance Sheet (Unit 5)'!D10</f>
        <v>8000</v>
      </c>
      <c r="D8" s="47"/>
    </row>
    <row r="9" spans="1:16" ht="15.75" x14ac:dyDescent="0.25">
      <c r="B9" s="29" t="s">
        <v>10</v>
      </c>
      <c r="C9" s="47">
        <f>'Balance Sheet (Unit 5)'!D11</f>
        <v>600</v>
      </c>
      <c r="D9" s="47"/>
    </row>
    <row r="10" spans="1:16" ht="15.75" x14ac:dyDescent="0.25">
      <c r="B10" s="9" t="s">
        <v>11</v>
      </c>
      <c r="C10" s="47">
        <f>'Balance Sheet (Unit 5)'!D12</f>
        <v>10900</v>
      </c>
      <c r="D10" s="47"/>
    </row>
    <row r="11" spans="1:16" ht="15.75" x14ac:dyDescent="0.25">
      <c r="B11" s="9" t="s">
        <v>73</v>
      </c>
      <c r="C11" s="47">
        <f>'Balance Sheet (Unit 5)'!D21</f>
        <v>240000</v>
      </c>
      <c r="D11" s="47"/>
    </row>
    <row r="12" spans="1:16" ht="15.75" x14ac:dyDescent="0.25">
      <c r="B12" s="9" t="s">
        <v>33</v>
      </c>
      <c r="C12" s="47">
        <f>'Balance Sheet (Unit 5)'!D22</f>
        <v>-2500</v>
      </c>
      <c r="D12" s="47"/>
    </row>
    <row r="13" spans="1:16" ht="15.75" x14ac:dyDescent="0.25">
      <c r="B13" s="9" t="s">
        <v>5</v>
      </c>
      <c r="C13" s="47"/>
      <c r="D13" s="47">
        <f>'Balance Sheet (Unit 5)'!I17</f>
        <v>100000</v>
      </c>
    </row>
    <row r="14" spans="1:16" ht="15.75" x14ac:dyDescent="0.25">
      <c r="B14" s="9" t="s">
        <v>82</v>
      </c>
      <c r="C14" s="47"/>
      <c r="D14" s="47">
        <f>'Balance Sheet (Unit 5)'!I10</f>
        <v>1400</v>
      </c>
    </row>
    <row r="15" spans="1:16" ht="15.75" x14ac:dyDescent="0.25">
      <c r="B15" s="9" t="s">
        <v>80</v>
      </c>
      <c r="C15" s="47"/>
      <c r="D15" s="47">
        <f>'Balance Sheet (Unit 5)'!I11</f>
        <v>1000</v>
      </c>
    </row>
    <row r="16" spans="1:16" ht="15.75" x14ac:dyDescent="0.25">
      <c r="B16" s="9" t="s">
        <v>34</v>
      </c>
      <c r="C16" s="47"/>
      <c r="D16" s="47">
        <f>'Balance Sheet (Unit 5)'!I12</f>
        <v>500</v>
      </c>
    </row>
    <row r="17" spans="2:5" ht="15.75" x14ac:dyDescent="0.25">
      <c r="B17" s="9" t="s">
        <v>7</v>
      </c>
      <c r="C17" s="47"/>
      <c r="D17" s="47">
        <f>'Balance Sheet (Unit 5)'!I9</f>
        <v>2300</v>
      </c>
    </row>
    <row r="18" spans="2:5" x14ac:dyDescent="0.25">
      <c r="B18" s="146" t="s">
        <v>83</v>
      </c>
      <c r="C18" s="47"/>
      <c r="D18" s="47">
        <f>'Balance Sheet (Unit 5)'!I13</f>
        <v>5300</v>
      </c>
    </row>
    <row r="19" spans="2:5" ht="15.75" x14ac:dyDescent="0.25">
      <c r="B19" s="9" t="s">
        <v>6</v>
      </c>
      <c r="C19" s="47"/>
      <c r="D19" s="47">
        <f>'Balance Sheet (Unit 5)'!I22</f>
        <v>200000</v>
      </c>
    </row>
    <row r="20" spans="2:5" ht="15.75" x14ac:dyDescent="0.25">
      <c r="B20" s="9" t="s">
        <v>60</v>
      </c>
      <c r="C20" s="47"/>
      <c r="D20" s="47">
        <f>'Balance Sheet (Unit 5)'!I23</f>
        <v>21700</v>
      </c>
    </row>
    <row r="21" spans="2:5" x14ac:dyDescent="0.25">
      <c r="B21" s="17"/>
      <c r="C21" s="47"/>
      <c r="D21" s="47"/>
    </row>
    <row r="22" spans="2:5" x14ac:dyDescent="0.25">
      <c r="B22" s="17"/>
      <c r="C22" s="47">
        <f>SUM(C7,C8,C11,C12,C9,C10,C13,C14)</f>
        <v>332200</v>
      </c>
      <c r="D22" s="47">
        <f>SUM(D7:D20)</f>
        <v>332200</v>
      </c>
      <c r="E22" s="22">
        <f>C22-D22</f>
        <v>0</v>
      </c>
    </row>
    <row r="23" spans="2:5" x14ac:dyDescent="0.25">
      <c r="B23" s="17"/>
      <c r="C23" s="47"/>
      <c r="D23" s="47"/>
    </row>
    <row r="24" spans="2:5" x14ac:dyDescent="0.25">
      <c r="B24" s="17"/>
      <c r="C24" s="47"/>
      <c r="D24" s="47"/>
    </row>
    <row r="25" spans="2:5" x14ac:dyDescent="0.25">
      <c r="B25" s="17"/>
      <c r="C25" s="47"/>
      <c r="D25" s="47"/>
    </row>
    <row r="26" spans="2:5" x14ac:dyDescent="0.25">
      <c r="B26" s="17"/>
      <c r="C26" s="47"/>
      <c r="D26" s="47"/>
    </row>
    <row r="27" spans="2:5" x14ac:dyDescent="0.25">
      <c r="B27" s="17"/>
      <c r="C27" s="47"/>
      <c r="D27" s="47"/>
    </row>
    <row r="28" spans="2:5" x14ac:dyDescent="0.25">
      <c r="B28" s="17"/>
      <c r="C28" s="47"/>
      <c r="D28" s="47"/>
    </row>
    <row r="29" spans="2:5" x14ac:dyDescent="0.25">
      <c r="B29" s="17"/>
      <c r="C29" s="17"/>
      <c r="D29" s="17"/>
    </row>
    <row r="30" spans="2:5" x14ac:dyDescent="0.25">
      <c r="B30" s="17"/>
      <c r="C30" s="17"/>
      <c r="D30" s="17"/>
    </row>
    <row r="31" spans="2:5" x14ac:dyDescent="0.25">
      <c r="B31" s="17"/>
      <c r="C31" s="17"/>
      <c r="D31" s="17"/>
    </row>
    <row r="32" spans="2:5" x14ac:dyDescent="0.25">
      <c r="B32" s="17"/>
      <c r="C32" s="17"/>
      <c r="D32" s="17"/>
    </row>
    <row r="33" spans="2:4" x14ac:dyDescent="0.25">
      <c r="B33" s="17"/>
      <c r="C33" s="17"/>
      <c r="D33" s="17"/>
    </row>
    <row r="34" spans="2:4" x14ac:dyDescent="0.25">
      <c r="B34" s="17"/>
      <c r="C34" s="17"/>
      <c r="D34" s="17"/>
    </row>
  </sheetData>
  <mergeCells count="5">
    <mergeCell ref="C5:D5"/>
    <mergeCell ref="B2:D2"/>
    <mergeCell ref="B3:D3"/>
    <mergeCell ref="B4:D4"/>
    <mergeCell ref="A1:P1"/>
  </mergeCells>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
  <sheetViews>
    <sheetView workbookViewId="0">
      <selection activeCell="A16" sqref="A16:J59"/>
    </sheetView>
  </sheetViews>
  <sheetFormatPr defaultColWidth="14.42578125" defaultRowHeight="15" customHeight="1" x14ac:dyDescent="0.25"/>
  <cols>
    <col min="1" max="16" width="8.7109375" customWidth="1"/>
  </cols>
  <sheetData>
    <row r="1" spans="1:17" s="57" customFormat="1" ht="15" customHeight="1" thickBot="1" x14ac:dyDescent="0.3"/>
    <row r="2" spans="1:17" s="57" customFormat="1" ht="15" customHeight="1" x14ac:dyDescent="0.25">
      <c r="A2" s="244" t="s">
        <v>93</v>
      </c>
      <c r="B2" s="245"/>
      <c r="C2" s="245"/>
      <c r="D2" s="245"/>
      <c r="E2" s="245"/>
      <c r="F2" s="245"/>
      <c r="G2" s="245"/>
      <c r="H2" s="245"/>
      <c r="I2" s="246"/>
      <c r="J2" s="157"/>
      <c r="K2" s="157"/>
      <c r="L2" s="157"/>
      <c r="M2" s="157"/>
      <c r="N2" s="157"/>
      <c r="O2" s="157"/>
    </row>
    <row r="3" spans="1:17" ht="15" customHeight="1" x14ac:dyDescent="0.25">
      <c r="A3" s="247"/>
      <c r="B3" s="248"/>
      <c r="C3" s="248"/>
      <c r="D3" s="248"/>
      <c r="E3" s="248"/>
      <c r="F3" s="248"/>
      <c r="G3" s="248"/>
      <c r="H3" s="248"/>
      <c r="I3" s="249"/>
      <c r="J3" s="157"/>
      <c r="K3" s="157"/>
      <c r="L3" s="157"/>
      <c r="M3" s="157"/>
      <c r="N3" s="157"/>
      <c r="O3" s="157"/>
    </row>
    <row r="4" spans="1:17" ht="15" customHeight="1" x14ac:dyDescent="0.25">
      <c r="A4" s="247"/>
      <c r="B4" s="248"/>
      <c r="C4" s="248"/>
      <c r="D4" s="248"/>
      <c r="E4" s="248"/>
      <c r="F4" s="248"/>
      <c r="G4" s="248"/>
      <c r="H4" s="248"/>
      <c r="I4" s="249"/>
      <c r="J4" s="157"/>
      <c r="K4" s="157"/>
      <c r="L4" s="157"/>
      <c r="M4" s="157"/>
      <c r="N4" s="157"/>
      <c r="O4" s="157"/>
    </row>
    <row r="5" spans="1:17" ht="15" customHeight="1" x14ac:dyDescent="0.25">
      <c r="A5" s="247"/>
      <c r="B5" s="248"/>
      <c r="C5" s="248"/>
      <c r="D5" s="248"/>
      <c r="E5" s="248"/>
      <c r="F5" s="248"/>
      <c r="G5" s="248"/>
      <c r="H5" s="248"/>
      <c r="I5" s="249"/>
      <c r="J5" s="157"/>
      <c r="K5" s="157"/>
      <c r="L5" s="157"/>
      <c r="M5" s="157"/>
      <c r="N5" s="157"/>
      <c r="O5" s="157"/>
    </row>
    <row r="6" spans="1:17" ht="15" customHeight="1" x14ac:dyDescent="0.25">
      <c r="A6" s="247"/>
      <c r="B6" s="248"/>
      <c r="C6" s="248"/>
      <c r="D6" s="248"/>
      <c r="E6" s="248"/>
      <c r="F6" s="248"/>
      <c r="G6" s="248"/>
      <c r="H6" s="248"/>
      <c r="I6" s="249"/>
      <c r="J6" s="157"/>
      <c r="K6" s="157"/>
      <c r="L6" s="157"/>
      <c r="M6" s="157"/>
      <c r="N6" s="157"/>
      <c r="O6" s="157"/>
    </row>
    <row r="7" spans="1:17" ht="15" customHeight="1" x14ac:dyDescent="0.25">
      <c r="A7" s="247"/>
      <c r="B7" s="248"/>
      <c r="C7" s="248"/>
      <c r="D7" s="248"/>
      <c r="E7" s="248"/>
      <c r="F7" s="248"/>
      <c r="G7" s="248"/>
      <c r="H7" s="248"/>
      <c r="I7" s="249"/>
      <c r="J7" s="157"/>
      <c r="K7" s="157"/>
      <c r="L7" s="157"/>
      <c r="M7" s="157"/>
      <c r="N7" s="157"/>
      <c r="O7" s="157"/>
    </row>
    <row r="8" spans="1:17" ht="15" customHeight="1" x14ac:dyDescent="0.25">
      <c r="A8" s="247"/>
      <c r="B8" s="248"/>
      <c r="C8" s="248"/>
      <c r="D8" s="248"/>
      <c r="E8" s="248"/>
      <c r="F8" s="248"/>
      <c r="G8" s="248"/>
      <c r="H8" s="248"/>
      <c r="I8" s="249"/>
      <c r="J8" s="157"/>
      <c r="K8" s="157"/>
      <c r="L8" s="157"/>
      <c r="M8" s="157"/>
      <c r="N8" s="157"/>
      <c r="O8" s="157"/>
    </row>
    <row r="9" spans="1:17" ht="15" customHeight="1" x14ac:dyDescent="0.25">
      <c r="A9" s="247"/>
      <c r="B9" s="248"/>
      <c r="C9" s="248"/>
      <c r="D9" s="248"/>
      <c r="E9" s="248"/>
      <c r="F9" s="248"/>
      <c r="G9" s="248"/>
      <c r="H9" s="248"/>
      <c r="I9" s="249"/>
      <c r="J9" s="157"/>
      <c r="K9" s="157"/>
      <c r="L9" s="157"/>
      <c r="M9" s="157"/>
      <c r="N9" s="157"/>
      <c r="O9" s="157"/>
    </row>
    <row r="10" spans="1:17" ht="15" customHeight="1" x14ac:dyDescent="0.25">
      <c r="A10" s="247"/>
      <c r="B10" s="248"/>
      <c r="C10" s="248"/>
      <c r="D10" s="248"/>
      <c r="E10" s="248"/>
      <c r="F10" s="248"/>
      <c r="G10" s="248"/>
      <c r="H10" s="248"/>
      <c r="I10" s="249"/>
      <c r="J10" s="157"/>
      <c r="K10" s="157"/>
      <c r="L10" s="157"/>
      <c r="M10" s="157"/>
      <c r="N10" s="157"/>
      <c r="O10" s="157"/>
    </row>
    <row r="11" spans="1:17" ht="15" customHeight="1" x14ac:dyDescent="0.25">
      <c r="A11" s="247"/>
      <c r="B11" s="248"/>
      <c r="C11" s="248"/>
      <c r="D11" s="248"/>
      <c r="E11" s="248"/>
      <c r="F11" s="248"/>
      <c r="G11" s="248"/>
      <c r="H11" s="248"/>
      <c r="I11" s="249"/>
      <c r="J11" s="157"/>
      <c r="K11" s="157"/>
      <c r="L11" s="157"/>
      <c r="M11" s="157"/>
      <c r="N11" s="157"/>
      <c r="O11" s="157"/>
    </row>
    <row r="12" spans="1:17" ht="15" customHeight="1" x14ac:dyDescent="0.25">
      <c r="A12" s="247"/>
      <c r="B12" s="248"/>
      <c r="C12" s="248"/>
      <c r="D12" s="248"/>
      <c r="E12" s="248"/>
      <c r="F12" s="248"/>
      <c r="G12" s="248"/>
      <c r="H12" s="248"/>
      <c r="I12" s="249"/>
      <c r="J12" s="157"/>
      <c r="K12" s="157"/>
      <c r="L12" s="157"/>
      <c r="M12" s="157"/>
      <c r="N12" s="157"/>
      <c r="O12" s="157"/>
    </row>
    <row r="13" spans="1:17" ht="15" customHeight="1" x14ac:dyDescent="0.25">
      <c r="A13" s="247"/>
      <c r="B13" s="248"/>
      <c r="C13" s="248"/>
      <c r="D13" s="248"/>
      <c r="E13" s="248"/>
      <c r="F13" s="248"/>
      <c r="G13" s="248"/>
      <c r="H13" s="248"/>
      <c r="I13" s="249"/>
      <c r="J13" s="157"/>
      <c r="K13" s="157"/>
      <c r="L13" s="157"/>
      <c r="M13" s="157"/>
      <c r="N13" s="157"/>
      <c r="O13" s="157"/>
    </row>
    <row r="14" spans="1:17" ht="15" customHeight="1" thickBot="1" x14ac:dyDescent="0.3">
      <c r="A14" s="250"/>
      <c r="B14" s="251"/>
      <c r="C14" s="251"/>
      <c r="D14" s="251"/>
      <c r="E14" s="251"/>
      <c r="F14" s="251"/>
      <c r="G14" s="251"/>
      <c r="H14" s="251"/>
      <c r="I14" s="252"/>
      <c r="J14" s="157"/>
      <c r="K14" s="157"/>
      <c r="L14" s="157"/>
      <c r="M14" s="157"/>
      <c r="N14" s="157"/>
      <c r="O14" s="157"/>
    </row>
    <row r="15" spans="1:17" ht="15" customHeight="1" thickBot="1" x14ac:dyDescent="0.3">
      <c r="A15" s="154"/>
      <c r="B15" s="154"/>
      <c r="C15" s="154"/>
      <c r="D15" s="154"/>
      <c r="E15" s="154"/>
      <c r="F15" s="154"/>
      <c r="G15" s="154"/>
      <c r="H15" s="154"/>
      <c r="I15" s="154"/>
      <c r="J15" s="154"/>
      <c r="K15" s="154"/>
      <c r="L15" s="154"/>
      <c r="M15" s="60"/>
      <c r="N15" s="60"/>
      <c r="O15" s="60"/>
    </row>
    <row r="16" spans="1:17" ht="15" customHeight="1" x14ac:dyDescent="0.25">
      <c r="A16" s="253"/>
      <c r="B16" s="254"/>
      <c r="C16" s="254"/>
      <c r="D16" s="254"/>
      <c r="E16" s="254"/>
      <c r="F16" s="254"/>
      <c r="G16" s="254"/>
      <c r="H16" s="254"/>
      <c r="I16" s="254"/>
      <c r="J16" s="255"/>
      <c r="K16" s="156"/>
      <c r="L16" s="156"/>
      <c r="M16" s="156"/>
      <c r="N16" s="156"/>
      <c r="O16" s="156"/>
      <c r="P16" s="156"/>
      <c r="Q16" s="156"/>
    </row>
    <row r="17" spans="1:17" ht="15" customHeight="1" x14ac:dyDescent="0.25">
      <c r="A17" s="256"/>
      <c r="B17" s="257"/>
      <c r="C17" s="257"/>
      <c r="D17" s="257"/>
      <c r="E17" s="257"/>
      <c r="F17" s="257"/>
      <c r="G17" s="257"/>
      <c r="H17" s="257"/>
      <c r="I17" s="257"/>
      <c r="J17" s="258"/>
      <c r="K17" s="156"/>
      <c r="L17" s="156"/>
      <c r="M17" s="156"/>
      <c r="N17" s="156"/>
      <c r="O17" s="156"/>
      <c r="P17" s="156"/>
      <c r="Q17" s="156"/>
    </row>
    <row r="18" spans="1:17" ht="15" customHeight="1" x14ac:dyDescent="0.25">
      <c r="A18" s="256"/>
      <c r="B18" s="257"/>
      <c r="C18" s="257"/>
      <c r="D18" s="257"/>
      <c r="E18" s="257"/>
      <c r="F18" s="257"/>
      <c r="G18" s="257"/>
      <c r="H18" s="257"/>
      <c r="I18" s="257"/>
      <c r="J18" s="258"/>
      <c r="K18" s="156"/>
      <c r="L18" s="156"/>
      <c r="M18" s="156"/>
      <c r="N18" s="156"/>
      <c r="O18" s="156"/>
      <c r="P18" s="156"/>
      <c r="Q18" s="156"/>
    </row>
    <row r="19" spans="1:17" ht="15" customHeight="1" x14ac:dyDescent="0.25">
      <c r="A19" s="256"/>
      <c r="B19" s="257"/>
      <c r="C19" s="257"/>
      <c r="D19" s="257"/>
      <c r="E19" s="257"/>
      <c r="F19" s="257"/>
      <c r="G19" s="257"/>
      <c r="H19" s="257"/>
      <c r="I19" s="257"/>
      <c r="J19" s="258"/>
      <c r="K19" s="156"/>
      <c r="L19" s="156"/>
      <c r="M19" s="156"/>
      <c r="N19" s="156"/>
      <c r="O19" s="156"/>
      <c r="P19" s="156"/>
      <c r="Q19" s="156"/>
    </row>
    <row r="20" spans="1:17" ht="15" customHeight="1" x14ac:dyDescent="0.25">
      <c r="A20" s="256"/>
      <c r="B20" s="257"/>
      <c r="C20" s="257"/>
      <c r="D20" s="257"/>
      <c r="E20" s="257"/>
      <c r="F20" s="257"/>
      <c r="G20" s="257"/>
      <c r="H20" s="257"/>
      <c r="I20" s="257"/>
      <c r="J20" s="258"/>
      <c r="K20" s="156"/>
      <c r="L20" s="156"/>
      <c r="M20" s="156"/>
      <c r="N20" s="156"/>
      <c r="O20" s="156"/>
      <c r="P20" s="156"/>
      <c r="Q20" s="156"/>
    </row>
    <row r="21" spans="1:17" ht="15" customHeight="1" x14ac:dyDescent="0.25">
      <c r="A21" s="256"/>
      <c r="B21" s="257"/>
      <c r="C21" s="257"/>
      <c r="D21" s="257"/>
      <c r="E21" s="257"/>
      <c r="F21" s="257"/>
      <c r="G21" s="257"/>
      <c r="H21" s="257"/>
      <c r="I21" s="257"/>
      <c r="J21" s="258"/>
      <c r="K21" s="156"/>
      <c r="L21" s="156"/>
      <c r="M21" s="156"/>
      <c r="N21" s="156"/>
      <c r="O21" s="156"/>
      <c r="P21" s="156"/>
      <c r="Q21" s="156"/>
    </row>
    <row r="22" spans="1:17" ht="15" customHeight="1" x14ac:dyDescent="0.25">
      <c r="A22" s="256"/>
      <c r="B22" s="257"/>
      <c r="C22" s="257"/>
      <c r="D22" s="257"/>
      <c r="E22" s="257"/>
      <c r="F22" s="257"/>
      <c r="G22" s="257"/>
      <c r="H22" s="257"/>
      <c r="I22" s="257"/>
      <c r="J22" s="258"/>
      <c r="K22" s="156"/>
      <c r="L22" s="156"/>
      <c r="M22" s="156"/>
      <c r="N22" s="156"/>
      <c r="O22" s="156"/>
      <c r="P22" s="156"/>
      <c r="Q22" s="156"/>
    </row>
    <row r="23" spans="1:17" ht="15" customHeight="1" x14ac:dyDescent="0.25">
      <c r="A23" s="256"/>
      <c r="B23" s="257"/>
      <c r="C23" s="257"/>
      <c r="D23" s="257"/>
      <c r="E23" s="257"/>
      <c r="F23" s="257"/>
      <c r="G23" s="257"/>
      <c r="H23" s="257"/>
      <c r="I23" s="257"/>
      <c r="J23" s="258"/>
      <c r="K23" s="156"/>
      <c r="L23" s="156"/>
      <c r="M23" s="156"/>
      <c r="N23" s="156"/>
      <c r="O23" s="156"/>
      <c r="P23" s="156"/>
      <c r="Q23" s="156"/>
    </row>
    <row r="24" spans="1:17" ht="15" customHeight="1" x14ac:dyDescent="0.25">
      <c r="A24" s="256"/>
      <c r="B24" s="257"/>
      <c r="C24" s="257"/>
      <c r="D24" s="257"/>
      <c r="E24" s="257"/>
      <c r="F24" s="257"/>
      <c r="G24" s="257"/>
      <c r="H24" s="257"/>
      <c r="I24" s="257"/>
      <c r="J24" s="258"/>
      <c r="K24" s="156"/>
      <c r="L24" s="156"/>
      <c r="M24" s="156"/>
      <c r="N24" s="156"/>
      <c r="O24" s="156"/>
      <c r="P24" s="156"/>
      <c r="Q24" s="156"/>
    </row>
    <row r="25" spans="1:17" ht="15" customHeight="1" x14ac:dyDescent="0.25">
      <c r="A25" s="256"/>
      <c r="B25" s="257"/>
      <c r="C25" s="257"/>
      <c r="D25" s="257"/>
      <c r="E25" s="257"/>
      <c r="F25" s="257"/>
      <c r="G25" s="257"/>
      <c r="H25" s="257"/>
      <c r="I25" s="257"/>
      <c r="J25" s="258"/>
      <c r="K25" s="156"/>
      <c r="L25" s="156"/>
      <c r="M25" s="156"/>
      <c r="N25" s="156"/>
      <c r="O25" s="156"/>
      <c r="P25" s="156"/>
      <c r="Q25" s="156"/>
    </row>
    <row r="26" spans="1:17" ht="15" customHeight="1" x14ac:dyDescent="0.25">
      <c r="A26" s="256"/>
      <c r="B26" s="257"/>
      <c r="C26" s="257"/>
      <c r="D26" s="257"/>
      <c r="E26" s="257"/>
      <c r="F26" s="257"/>
      <c r="G26" s="257"/>
      <c r="H26" s="257"/>
      <c r="I26" s="257"/>
      <c r="J26" s="258"/>
      <c r="K26" s="156"/>
      <c r="L26" s="156"/>
      <c r="M26" s="156"/>
      <c r="N26" s="156"/>
      <c r="O26" s="156"/>
      <c r="P26" s="156"/>
      <c r="Q26" s="156"/>
    </row>
    <row r="27" spans="1:17" ht="15" customHeight="1" x14ac:dyDescent="0.25">
      <c r="A27" s="256"/>
      <c r="B27" s="257"/>
      <c r="C27" s="257"/>
      <c r="D27" s="257"/>
      <c r="E27" s="257"/>
      <c r="F27" s="257"/>
      <c r="G27" s="257"/>
      <c r="H27" s="257"/>
      <c r="I27" s="257"/>
      <c r="J27" s="258"/>
      <c r="K27" s="156"/>
      <c r="L27" s="156"/>
      <c r="M27" s="156"/>
      <c r="N27" s="156"/>
      <c r="O27" s="156"/>
      <c r="P27" s="156"/>
      <c r="Q27" s="156"/>
    </row>
    <row r="28" spans="1:17" ht="15" customHeight="1" x14ac:dyDescent="0.25">
      <c r="A28" s="256"/>
      <c r="B28" s="257"/>
      <c r="C28" s="257"/>
      <c r="D28" s="257"/>
      <c r="E28" s="257"/>
      <c r="F28" s="257"/>
      <c r="G28" s="257"/>
      <c r="H28" s="257"/>
      <c r="I28" s="257"/>
      <c r="J28" s="258"/>
      <c r="K28" s="156"/>
      <c r="L28" s="156"/>
      <c r="M28" s="156"/>
      <c r="N28" s="156"/>
      <c r="O28" s="156"/>
      <c r="P28" s="156"/>
      <c r="Q28" s="156"/>
    </row>
    <row r="29" spans="1:17" ht="15" customHeight="1" x14ac:dyDescent="0.25">
      <c r="A29" s="256"/>
      <c r="B29" s="257"/>
      <c r="C29" s="257"/>
      <c r="D29" s="257"/>
      <c r="E29" s="257"/>
      <c r="F29" s="257"/>
      <c r="G29" s="257"/>
      <c r="H29" s="257"/>
      <c r="I29" s="257"/>
      <c r="J29" s="258"/>
      <c r="K29" s="156"/>
      <c r="L29" s="156"/>
      <c r="M29" s="156"/>
      <c r="N29" s="156"/>
      <c r="O29" s="156"/>
      <c r="P29" s="156"/>
      <c r="Q29" s="156"/>
    </row>
    <row r="30" spans="1:17" ht="15" customHeight="1" x14ac:dyDescent="0.25">
      <c r="A30" s="256"/>
      <c r="B30" s="257"/>
      <c r="C30" s="257"/>
      <c r="D30" s="257"/>
      <c r="E30" s="257"/>
      <c r="F30" s="257"/>
      <c r="G30" s="257"/>
      <c r="H30" s="257"/>
      <c r="I30" s="257"/>
      <c r="J30" s="258"/>
      <c r="K30" s="156"/>
      <c r="L30" s="156"/>
      <c r="M30" s="156"/>
      <c r="N30" s="156"/>
      <c r="O30" s="156"/>
      <c r="P30" s="156"/>
      <c r="Q30" s="156"/>
    </row>
    <row r="31" spans="1:17" ht="15" customHeight="1" x14ac:dyDescent="0.25">
      <c r="A31" s="256"/>
      <c r="B31" s="257"/>
      <c r="C31" s="257"/>
      <c r="D31" s="257"/>
      <c r="E31" s="257"/>
      <c r="F31" s="257"/>
      <c r="G31" s="257"/>
      <c r="H31" s="257"/>
      <c r="I31" s="257"/>
      <c r="J31" s="258"/>
      <c r="K31" s="156"/>
      <c r="L31" s="156"/>
      <c r="M31" s="156"/>
      <c r="N31" s="156"/>
      <c r="O31" s="156"/>
      <c r="P31" s="156"/>
      <c r="Q31" s="156"/>
    </row>
    <row r="32" spans="1:17" ht="15" customHeight="1" x14ac:dyDescent="0.25">
      <c r="A32" s="256"/>
      <c r="B32" s="257"/>
      <c r="C32" s="257"/>
      <c r="D32" s="257"/>
      <c r="E32" s="257"/>
      <c r="F32" s="257"/>
      <c r="G32" s="257"/>
      <c r="H32" s="257"/>
      <c r="I32" s="257"/>
      <c r="J32" s="258"/>
      <c r="K32" s="156"/>
      <c r="L32" s="156"/>
      <c r="M32" s="156"/>
      <c r="N32" s="156"/>
      <c r="O32" s="156"/>
      <c r="P32" s="156"/>
      <c r="Q32" s="156"/>
    </row>
    <row r="33" spans="1:17" ht="15" customHeight="1" x14ac:dyDescent="0.25">
      <c r="A33" s="256"/>
      <c r="B33" s="257"/>
      <c r="C33" s="257"/>
      <c r="D33" s="257"/>
      <c r="E33" s="257"/>
      <c r="F33" s="257"/>
      <c r="G33" s="257"/>
      <c r="H33" s="257"/>
      <c r="I33" s="257"/>
      <c r="J33" s="258"/>
      <c r="K33" s="156"/>
      <c r="L33" s="156"/>
      <c r="M33" s="156"/>
      <c r="N33" s="156"/>
      <c r="O33" s="156"/>
      <c r="P33" s="156"/>
      <c r="Q33" s="156"/>
    </row>
    <row r="34" spans="1:17" ht="15" customHeight="1" x14ac:dyDescent="0.25">
      <c r="A34" s="256"/>
      <c r="B34" s="257"/>
      <c r="C34" s="257"/>
      <c r="D34" s="257"/>
      <c r="E34" s="257"/>
      <c r="F34" s="257"/>
      <c r="G34" s="257"/>
      <c r="H34" s="257"/>
      <c r="I34" s="257"/>
      <c r="J34" s="258"/>
      <c r="K34" s="156"/>
      <c r="L34" s="156"/>
      <c r="M34" s="156"/>
      <c r="N34" s="156"/>
      <c r="O34" s="156"/>
      <c r="P34" s="156"/>
      <c r="Q34" s="156"/>
    </row>
    <row r="35" spans="1:17" ht="15" customHeight="1" x14ac:dyDescent="0.25">
      <c r="A35" s="256"/>
      <c r="B35" s="257"/>
      <c r="C35" s="257"/>
      <c r="D35" s="257"/>
      <c r="E35" s="257"/>
      <c r="F35" s="257"/>
      <c r="G35" s="257"/>
      <c r="H35" s="257"/>
      <c r="I35" s="257"/>
      <c r="J35" s="258"/>
      <c r="K35" s="156"/>
      <c r="L35" s="156"/>
      <c r="M35" s="156"/>
      <c r="N35" s="156"/>
      <c r="O35" s="156"/>
      <c r="P35" s="156"/>
      <c r="Q35" s="156"/>
    </row>
    <row r="36" spans="1:17" ht="15" customHeight="1" x14ac:dyDescent="0.25">
      <c r="A36" s="256"/>
      <c r="B36" s="257"/>
      <c r="C36" s="257"/>
      <c r="D36" s="257"/>
      <c r="E36" s="257"/>
      <c r="F36" s="257"/>
      <c r="G36" s="257"/>
      <c r="H36" s="257"/>
      <c r="I36" s="257"/>
      <c r="J36" s="258"/>
      <c r="K36" s="156"/>
      <c r="L36" s="156"/>
      <c r="M36" s="156"/>
      <c r="N36" s="156"/>
      <c r="O36" s="156"/>
      <c r="P36" s="156"/>
      <c r="Q36" s="156"/>
    </row>
    <row r="37" spans="1:17" ht="15" customHeight="1" x14ac:dyDescent="0.25">
      <c r="A37" s="256"/>
      <c r="B37" s="257"/>
      <c r="C37" s="257"/>
      <c r="D37" s="257"/>
      <c r="E37" s="257"/>
      <c r="F37" s="257"/>
      <c r="G37" s="257"/>
      <c r="H37" s="257"/>
      <c r="I37" s="257"/>
      <c r="J37" s="258"/>
      <c r="K37" s="156"/>
      <c r="L37" s="156"/>
      <c r="M37" s="156"/>
      <c r="N37" s="156"/>
      <c r="O37" s="156"/>
      <c r="P37" s="156"/>
      <c r="Q37" s="156"/>
    </row>
    <row r="38" spans="1:17" ht="15" customHeight="1" x14ac:dyDescent="0.25">
      <c r="A38" s="256"/>
      <c r="B38" s="257"/>
      <c r="C38" s="257"/>
      <c r="D38" s="257"/>
      <c r="E38" s="257"/>
      <c r="F38" s="257"/>
      <c r="G38" s="257"/>
      <c r="H38" s="257"/>
      <c r="I38" s="257"/>
      <c r="J38" s="258"/>
      <c r="K38" s="156"/>
      <c r="L38" s="156"/>
      <c r="M38" s="156"/>
      <c r="N38" s="156"/>
      <c r="O38" s="156"/>
      <c r="P38" s="156"/>
      <c r="Q38" s="156"/>
    </row>
    <row r="39" spans="1:17" ht="15" customHeight="1" x14ac:dyDescent="0.25">
      <c r="A39" s="256"/>
      <c r="B39" s="257"/>
      <c r="C39" s="257"/>
      <c r="D39" s="257"/>
      <c r="E39" s="257"/>
      <c r="F39" s="257"/>
      <c r="G39" s="257"/>
      <c r="H39" s="257"/>
      <c r="I39" s="257"/>
      <c r="J39" s="258"/>
      <c r="K39" s="156"/>
      <c r="L39" s="156"/>
      <c r="M39" s="156"/>
      <c r="N39" s="156"/>
      <c r="O39" s="156"/>
      <c r="P39" s="156"/>
      <c r="Q39" s="156"/>
    </row>
    <row r="40" spans="1:17" ht="15" customHeight="1" x14ac:dyDescent="0.25">
      <c r="A40" s="256"/>
      <c r="B40" s="257"/>
      <c r="C40" s="257"/>
      <c r="D40" s="257"/>
      <c r="E40" s="257"/>
      <c r="F40" s="257"/>
      <c r="G40" s="257"/>
      <c r="H40" s="257"/>
      <c r="I40" s="257"/>
      <c r="J40" s="258"/>
      <c r="K40" s="156"/>
      <c r="L40" s="156"/>
      <c r="M40" s="156"/>
      <c r="N40" s="156"/>
      <c r="O40" s="156"/>
      <c r="P40" s="156"/>
      <c r="Q40" s="156"/>
    </row>
    <row r="41" spans="1:17" ht="15" customHeight="1" x14ac:dyDescent="0.25">
      <c r="A41" s="256"/>
      <c r="B41" s="257"/>
      <c r="C41" s="257"/>
      <c r="D41" s="257"/>
      <c r="E41" s="257"/>
      <c r="F41" s="257"/>
      <c r="G41" s="257"/>
      <c r="H41" s="257"/>
      <c r="I41" s="257"/>
      <c r="J41" s="258"/>
      <c r="K41" s="156"/>
      <c r="L41" s="156"/>
      <c r="M41" s="156"/>
      <c r="N41" s="156"/>
      <c r="O41" s="156"/>
      <c r="P41" s="156"/>
      <c r="Q41" s="156"/>
    </row>
    <row r="42" spans="1:17" ht="15" customHeight="1" x14ac:dyDescent="0.25">
      <c r="A42" s="256"/>
      <c r="B42" s="257"/>
      <c r="C42" s="257"/>
      <c r="D42" s="257"/>
      <c r="E42" s="257"/>
      <c r="F42" s="257"/>
      <c r="G42" s="257"/>
      <c r="H42" s="257"/>
      <c r="I42" s="257"/>
      <c r="J42" s="258"/>
      <c r="K42" s="156"/>
      <c r="L42" s="156"/>
      <c r="M42" s="156"/>
      <c r="N42" s="156"/>
      <c r="O42" s="156"/>
      <c r="P42" s="156"/>
      <c r="Q42" s="156"/>
    </row>
    <row r="43" spans="1:17" ht="15" customHeight="1" x14ac:dyDescent="0.25">
      <c r="A43" s="256"/>
      <c r="B43" s="257"/>
      <c r="C43" s="257"/>
      <c r="D43" s="257"/>
      <c r="E43" s="257"/>
      <c r="F43" s="257"/>
      <c r="G43" s="257"/>
      <c r="H43" s="257"/>
      <c r="I43" s="257"/>
      <c r="J43" s="258"/>
      <c r="K43" s="156"/>
      <c r="L43" s="156"/>
      <c r="M43" s="156"/>
      <c r="N43" s="156"/>
      <c r="O43" s="156"/>
      <c r="P43" s="156"/>
      <c r="Q43" s="156"/>
    </row>
    <row r="44" spans="1:17" ht="15" customHeight="1" x14ac:dyDescent="0.25">
      <c r="A44" s="256"/>
      <c r="B44" s="257"/>
      <c r="C44" s="257"/>
      <c r="D44" s="257"/>
      <c r="E44" s="257"/>
      <c r="F44" s="257"/>
      <c r="G44" s="257"/>
      <c r="H44" s="257"/>
      <c r="I44" s="257"/>
      <c r="J44" s="258"/>
      <c r="K44" s="156"/>
      <c r="L44" s="156"/>
      <c r="M44" s="156"/>
      <c r="N44" s="156"/>
      <c r="O44" s="156"/>
      <c r="P44" s="156"/>
      <c r="Q44" s="156"/>
    </row>
    <row r="45" spans="1:17" ht="15" customHeight="1" x14ac:dyDescent="0.25">
      <c r="A45" s="256"/>
      <c r="B45" s="257"/>
      <c r="C45" s="257"/>
      <c r="D45" s="257"/>
      <c r="E45" s="257"/>
      <c r="F45" s="257"/>
      <c r="G45" s="257"/>
      <c r="H45" s="257"/>
      <c r="I45" s="257"/>
      <c r="J45" s="258"/>
      <c r="K45" s="156"/>
      <c r="L45" s="156"/>
      <c r="M45" s="156"/>
      <c r="N45" s="156"/>
      <c r="O45" s="156"/>
      <c r="P45" s="156"/>
      <c r="Q45" s="156"/>
    </row>
    <row r="46" spans="1:17" ht="15" customHeight="1" x14ac:dyDescent="0.25">
      <c r="A46" s="256"/>
      <c r="B46" s="257"/>
      <c r="C46" s="257"/>
      <c r="D46" s="257"/>
      <c r="E46" s="257"/>
      <c r="F46" s="257"/>
      <c r="G46" s="257"/>
      <c r="H46" s="257"/>
      <c r="I46" s="257"/>
      <c r="J46" s="258"/>
      <c r="K46" s="156"/>
      <c r="L46" s="156"/>
      <c r="M46" s="156"/>
      <c r="N46" s="156"/>
      <c r="O46" s="156"/>
      <c r="P46" s="156"/>
      <c r="Q46" s="156"/>
    </row>
    <row r="47" spans="1:17" ht="15" customHeight="1" x14ac:dyDescent="0.25">
      <c r="A47" s="256"/>
      <c r="B47" s="257"/>
      <c r="C47" s="257"/>
      <c r="D47" s="257"/>
      <c r="E47" s="257"/>
      <c r="F47" s="257"/>
      <c r="G47" s="257"/>
      <c r="H47" s="257"/>
      <c r="I47" s="257"/>
      <c r="J47" s="258"/>
      <c r="K47" s="156"/>
      <c r="L47" s="156"/>
      <c r="M47" s="156"/>
      <c r="N47" s="156"/>
      <c r="O47" s="156"/>
      <c r="P47" s="156"/>
      <c r="Q47" s="156"/>
    </row>
    <row r="48" spans="1:17" ht="15" customHeight="1" x14ac:dyDescent="0.25">
      <c r="A48" s="256"/>
      <c r="B48" s="257"/>
      <c r="C48" s="257"/>
      <c r="D48" s="257"/>
      <c r="E48" s="257"/>
      <c r="F48" s="257"/>
      <c r="G48" s="257"/>
      <c r="H48" s="257"/>
      <c r="I48" s="257"/>
      <c r="J48" s="258"/>
      <c r="K48" s="156"/>
      <c r="L48" s="156"/>
      <c r="M48" s="156"/>
      <c r="N48" s="156"/>
      <c r="O48" s="156"/>
      <c r="P48" s="156"/>
      <c r="Q48" s="156"/>
    </row>
    <row r="49" spans="1:17" ht="15" customHeight="1" x14ac:dyDescent="0.25">
      <c r="A49" s="256"/>
      <c r="B49" s="257"/>
      <c r="C49" s="257"/>
      <c r="D49" s="257"/>
      <c r="E49" s="257"/>
      <c r="F49" s="257"/>
      <c r="G49" s="257"/>
      <c r="H49" s="257"/>
      <c r="I49" s="257"/>
      <c r="J49" s="258"/>
      <c r="K49" s="156"/>
      <c r="L49" s="156"/>
      <c r="M49" s="156"/>
      <c r="N49" s="156"/>
      <c r="O49" s="156"/>
      <c r="P49" s="156"/>
      <c r="Q49" s="156"/>
    </row>
    <row r="50" spans="1:17" ht="15" customHeight="1" x14ac:dyDescent="0.25">
      <c r="A50" s="256"/>
      <c r="B50" s="257"/>
      <c r="C50" s="257"/>
      <c r="D50" s="257"/>
      <c r="E50" s="257"/>
      <c r="F50" s="257"/>
      <c r="G50" s="257"/>
      <c r="H50" s="257"/>
      <c r="I50" s="257"/>
      <c r="J50" s="258"/>
      <c r="K50" s="156"/>
      <c r="L50" s="156"/>
      <c r="M50" s="156"/>
      <c r="N50" s="156"/>
      <c r="O50" s="156"/>
      <c r="P50" s="156"/>
      <c r="Q50" s="156"/>
    </row>
    <row r="51" spans="1:17" ht="15" customHeight="1" x14ac:dyDescent="0.25">
      <c r="A51" s="256"/>
      <c r="B51" s="257"/>
      <c r="C51" s="257"/>
      <c r="D51" s="257"/>
      <c r="E51" s="257"/>
      <c r="F51" s="257"/>
      <c r="G51" s="257"/>
      <c r="H51" s="257"/>
      <c r="I51" s="257"/>
      <c r="J51" s="258"/>
      <c r="K51" s="156"/>
      <c r="L51" s="156"/>
      <c r="M51" s="156"/>
      <c r="N51" s="156"/>
      <c r="O51" s="156"/>
      <c r="P51" s="156"/>
      <c r="Q51" s="156"/>
    </row>
    <row r="52" spans="1:17" ht="15" customHeight="1" x14ac:dyDescent="0.25">
      <c r="A52" s="256"/>
      <c r="B52" s="257"/>
      <c r="C52" s="257"/>
      <c r="D52" s="257"/>
      <c r="E52" s="257"/>
      <c r="F52" s="257"/>
      <c r="G52" s="257"/>
      <c r="H52" s="257"/>
      <c r="I52" s="257"/>
      <c r="J52" s="258"/>
      <c r="K52" s="156"/>
      <c r="L52" s="156"/>
      <c r="M52" s="156"/>
      <c r="N52" s="156"/>
      <c r="O52" s="156"/>
      <c r="P52" s="156"/>
      <c r="Q52" s="156"/>
    </row>
    <row r="53" spans="1:17" ht="15" customHeight="1" x14ac:dyDescent="0.25">
      <c r="A53" s="256"/>
      <c r="B53" s="257"/>
      <c r="C53" s="257"/>
      <c r="D53" s="257"/>
      <c r="E53" s="257"/>
      <c r="F53" s="257"/>
      <c r="G53" s="257"/>
      <c r="H53" s="257"/>
      <c r="I53" s="257"/>
      <c r="J53" s="258"/>
      <c r="K53" s="156"/>
      <c r="L53" s="156"/>
      <c r="M53" s="156"/>
      <c r="N53" s="156"/>
      <c r="O53" s="156"/>
      <c r="P53" s="156"/>
      <c r="Q53" s="156"/>
    </row>
    <row r="54" spans="1:17" ht="15" customHeight="1" x14ac:dyDescent="0.25">
      <c r="A54" s="256"/>
      <c r="B54" s="257"/>
      <c r="C54" s="257"/>
      <c r="D54" s="257"/>
      <c r="E54" s="257"/>
      <c r="F54" s="257"/>
      <c r="G54" s="257"/>
      <c r="H54" s="257"/>
      <c r="I54" s="257"/>
      <c r="J54" s="258"/>
      <c r="K54" s="156"/>
      <c r="L54" s="156"/>
      <c r="M54" s="156"/>
      <c r="N54" s="156"/>
      <c r="O54" s="156"/>
      <c r="P54" s="156"/>
      <c r="Q54" s="156"/>
    </row>
    <row r="55" spans="1:17" ht="15" customHeight="1" x14ac:dyDescent="0.25">
      <c r="A55" s="256"/>
      <c r="B55" s="257"/>
      <c r="C55" s="257"/>
      <c r="D55" s="257"/>
      <c r="E55" s="257"/>
      <c r="F55" s="257"/>
      <c r="G55" s="257"/>
      <c r="H55" s="257"/>
      <c r="I55" s="257"/>
      <c r="J55" s="258"/>
      <c r="K55" s="156"/>
      <c r="L55" s="156"/>
      <c r="M55" s="156"/>
      <c r="N55" s="156"/>
      <c r="O55" s="156"/>
      <c r="P55" s="156"/>
      <c r="Q55" s="156"/>
    </row>
    <row r="56" spans="1:17" ht="15" customHeight="1" x14ac:dyDescent="0.25">
      <c r="A56" s="256"/>
      <c r="B56" s="257"/>
      <c r="C56" s="257"/>
      <c r="D56" s="257"/>
      <c r="E56" s="257"/>
      <c r="F56" s="257"/>
      <c r="G56" s="257"/>
      <c r="H56" s="257"/>
      <c r="I56" s="257"/>
      <c r="J56" s="258"/>
      <c r="K56" s="156"/>
      <c r="L56" s="156"/>
      <c r="M56" s="156"/>
      <c r="N56" s="156"/>
      <c r="O56" s="156"/>
      <c r="P56" s="156"/>
      <c r="Q56" s="156"/>
    </row>
    <row r="57" spans="1:17" ht="15" customHeight="1" x14ac:dyDescent="0.25">
      <c r="A57" s="256"/>
      <c r="B57" s="257"/>
      <c r="C57" s="257"/>
      <c r="D57" s="257"/>
      <c r="E57" s="257"/>
      <c r="F57" s="257"/>
      <c r="G57" s="257"/>
      <c r="H57" s="257"/>
      <c r="I57" s="257"/>
      <c r="J57" s="258"/>
      <c r="K57" s="156"/>
      <c r="L57" s="156"/>
      <c r="M57" s="156"/>
      <c r="N57" s="156"/>
      <c r="O57" s="156"/>
      <c r="P57" s="156"/>
      <c r="Q57" s="156"/>
    </row>
    <row r="58" spans="1:17" ht="15" customHeight="1" x14ac:dyDescent="0.25">
      <c r="A58" s="256"/>
      <c r="B58" s="257"/>
      <c r="C58" s="257"/>
      <c r="D58" s="257"/>
      <c r="E58" s="257"/>
      <c r="F58" s="257"/>
      <c r="G58" s="257"/>
      <c r="H58" s="257"/>
      <c r="I58" s="257"/>
      <c r="J58" s="258"/>
      <c r="K58" s="156"/>
      <c r="L58" s="156"/>
      <c r="M58" s="156"/>
      <c r="N58" s="156"/>
      <c r="O58" s="156"/>
      <c r="P58" s="156"/>
      <c r="Q58" s="156"/>
    </row>
    <row r="59" spans="1:17" ht="15" customHeight="1" thickBot="1" x14ac:dyDescent="0.3">
      <c r="A59" s="259"/>
      <c r="B59" s="260"/>
      <c r="C59" s="260"/>
      <c r="D59" s="260"/>
      <c r="E59" s="260"/>
      <c r="F59" s="260"/>
      <c r="G59" s="260"/>
      <c r="H59" s="260"/>
      <c r="I59" s="260"/>
      <c r="J59" s="261"/>
      <c r="K59" s="156"/>
      <c r="L59" s="156"/>
      <c r="M59" s="156"/>
      <c r="N59" s="156"/>
      <c r="O59" s="156"/>
      <c r="P59" s="156"/>
      <c r="Q59" s="156"/>
    </row>
    <row r="60" spans="1:17" ht="15" customHeight="1" x14ac:dyDescent="0.25">
      <c r="A60" s="156"/>
      <c r="B60" s="156"/>
      <c r="C60" s="156"/>
      <c r="D60" s="156"/>
      <c r="E60" s="156"/>
      <c r="F60" s="156"/>
      <c r="G60" s="156"/>
      <c r="H60" s="156"/>
      <c r="I60" s="156"/>
      <c r="J60" s="156"/>
      <c r="K60" s="156"/>
      <c r="L60" s="156"/>
      <c r="M60" s="156"/>
      <c r="N60" s="156"/>
      <c r="O60" s="156"/>
      <c r="P60" s="156"/>
      <c r="Q60" s="156"/>
    </row>
    <row r="61" spans="1:17" ht="15" customHeight="1" x14ac:dyDescent="0.25">
      <c r="A61" s="156"/>
      <c r="B61" s="156"/>
      <c r="C61" s="156"/>
      <c r="D61" s="156"/>
      <c r="E61" s="156"/>
      <c r="F61" s="156"/>
      <c r="G61" s="156"/>
      <c r="H61" s="156"/>
      <c r="I61" s="156"/>
      <c r="J61" s="156"/>
      <c r="K61" s="156"/>
      <c r="L61" s="156"/>
      <c r="M61" s="156"/>
      <c r="N61" s="156"/>
      <c r="O61" s="156"/>
      <c r="P61" s="156"/>
      <c r="Q61" s="156"/>
    </row>
    <row r="62" spans="1:17" ht="15" customHeight="1" x14ac:dyDescent="0.25">
      <c r="A62" s="156"/>
      <c r="B62" s="156"/>
      <c r="C62" s="156"/>
      <c r="D62" s="156"/>
      <c r="E62" s="156"/>
      <c r="F62" s="156"/>
      <c r="G62" s="156"/>
      <c r="H62" s="156"/>
      <c r="I62" s="156"/>
      <c r="J62" s="156"/>
      <c r="K62" s="156"/>
      <c r="L62" s="156"/>
      <c r="M62" s="156"/>
      <c r="N62" s="156"/>
      <c r="O62" s="156"/>
      <c r="P62" s="156"/>
      <c r="Q62" s="156"/>
    </row>
    <row r="63" spans="1:17" ht="15" customHeight="1" x14ac:dyDescent="0.25">
      <c r="A63" s="156"/>
      <c r="B63" s="156"/>
      <c r="C63" s="156"/>
      <c r="D63" s="156"/>
      <c r="E63" s="156"/>
      <c r="F63" s="156"/>
      <c r="G63" s="156"/>
      <c r="H63" s="156"/>
      <c r="I63" s="156"/>
      <c r="J63" s="156"/>
      <c r="K63" s="156"/>
      <c r="L63" s="156"/>
      <c r="M63" s="156"/>
      <c r="N63" s="156"/>
      <c r="O63" s="156"/>
      <c r="P63" s="156"/>
      <c r="Q63" s="156"/>
    </row>
    <row r="64" spans="1:17" ht="15" customHeight="1" x14ac:dyDescent="0.25">
      <c r="A64" s="156"/>
      <c r="B64" s="156"/>
      <c r="C64" s="156"/>
      <c r="D64" s="156"/>
      <c r="E64" s="156"/>
      <c r="F64" s="156"/>
      <c r="G64" s="156"/>
      <c r="H64" s="156"/>
      <c r="I64" s="156"/>
      <c r="J64" s="156"/>
      <c r="K64" s="156"/>
      <c r="L64" s="156"/>
      <c r="M64" s="156"/>
      <c r="N64" s="156"/>
      <c r="O64" s="156"/>
      <c r="P64" s="156"/>
      <c r="Q64" s="156"/>
    </row>
    <row r="65" spans="1:17" ht="15" customHeight="1" x14ac:dyDescent="0.25">
      <c r="A65" s="156"/>
      <c r="B65" s="156"/>
      <c r="C65" s="156"/>
      <c r="D65" s="156"/>
      <c r="E65" s="156"/>
      <c r="F65" s="156"/>
      <c r="G65" s="156"/>
      <c r="H65" s="156"/>
      <c r="I65" s="156"/>
      <c r="J65" s="156"/>
      <c r="K65" s="156"/>
      <c r="L65" s="156"/>
      <c r="M65" s="156"/>
      <c r="N65" s="156"/>
      <c r="O65" s="156"/>
      <c r="P65" s="156"/>
      <c r="Q65" s="156"/>
    </row>
    <row r="66" spans="1:17" ht="15" customHeight="1" x14ac:dyDescent="0.25">
      <c r="A66" s="156"/>
      <c r="B66" s="156"/>
      <c r="C66" s="156"/>
      <c r="D66" s="156"/>
      <c r="E66" s="156"/>
      <c r="F66" s="156"/>
      <c r="G66" s="156"/>
      <c r="H66" s="156"/>
      <c r="I66" s="156"/>
      <c r="J66" s="156"/>
      <c r="K66" s="156"/>
      <c r="L66" s="156"/>
      <c r="M66" s="156"/>
      <c r="N66" s="156"/>
      <c r="O66" s="156"/>
      <c r="P66" s="156"/>
      <c r="Q66" s="156"/>
    </row>
    <row r="67" spans="1:17" ht="15" customHeight="1" x14ac:dyDescent="0.25">
      <c r="A67" s="156"/>
      <c r="B67" s="156"/>
      <c r="C67" s="156"/>
      <c r="D67" s="156"/>
      <c r="E67" s="156"/>
      <c r="F67" s="156"/>
      <c r="G67" s="156"/>
      <c r="H67" s="156"/>
      <c r="I67" s="156"/>
      <c r="J67" s="156"/>
      <c r="K67" s="156"/>
      <c r="L67" s="156"/>
      <c r="M67" s="156"/>
      <c r="N67" s="156"/>
      <c r="O67" s="156"/>
      <c r="P67" s="156"/>
      <c r="Q67" s="156"/>
    </row>
    <row r="68" spans="1:17" ht="15" customHeight="1" x14ac:dyDescent="0.25">
      <c r="A68" s="156"/>
      <c r="B68" s="156"/>
      <c r="C68" s="156"/>
      <c r="D68" s="156"/>
      <c r="E68" s="156"/>
      <c r="F68" s="156"/>
      <c r="G68" s="156"/>
      <c r="H68" s="156"/>
      <c r="I68" s="156"/>
      <c r="J68" s="156"/>
      <c r="K68" s="156"/>
      <c r="L68" s="156"/>
      <c r="M68" s="156"/>
      <c r="N68" s="156"/>
      <c r="O68" s="156"/>
      <c r="P68" s="156"/>
      <c r="Q68" s="156"/>
    </row>
    <row r="69" spans="1:17" ht="15" customHeight="1" x14ac:dyDescent="0.25">
      <c r="A69" s="156"/>
      <c r="B69" s="156"/>
      <c r="C69" s="156"/>
      <c r="D69" s="156"/>
      <c r="E69" s="156"/>
      <c r="F69" s="156"/>
      <c r="G69" s="156"/>
      <c r="H69" s="156"/>
      <c r="I69" s="156"/>
      <c r="J69" s="156"/>
      <c r="K69" s="156"/>
      <c r="L69" s="156"/>
      <c r="M69" s="156"/>
      <c r="N69" s="156"/>
      <c r="O69" s="156"/>
      <c r="P69" s="156"/>
      <c r="Q69" s="156"/>
    </row>
    <row r="70" spans="1:17" ht="15" customHeight="1" x14ac:dyDescent="0.25">
      <c r="A70" s="156"/>
      <c r="B70" s="156"/>
      <c r="C70" s="156"/>
      <c r="D70" s="156"/>
      <c r="E70" s="156"/>
      <c r="F70" s="156"/>
      <c r="G70" s="156"/>
      <c r="H70" s="156"/>
      <c r="I70" s="156"/>
      <c r="J70" s="156"/>
      <c r="K70" s="156"/>
      <c r="L70" s="156"/>
      <c r="M70" s="156"/>
      <c r="N70" s="156"/>
      <c r="O70" s="156"/>
      <c r="P70" s="156"/>
      <c r="Q70" s="156"/>
    </row>
    <row r="71" spans="1:17" ht="15" customHeight="1" x14ac:dyDescent="0.25">
      <c r="A71" s="156"/>
      <c r="B71" s="156"/>
      <c r="C71" s="156"/>
      <c r="D71" s="156"/>
      <c r="E71" s="156"/>
      <c r="F71" s="156"/>
      <c r="G71" s="156"/>
      <c r="H71" s="156"/>
      <c r="I71" s="156"/>
      <c r="J71" s="156"/>
      <c r="K71" s="156"/>
      <c r="L71" s="156"/>
      <c r="M71" s="156"/>
      <c r="N71" s="156"/>
      <c r="O71" s="156"/>
      <c r="P71" s="156"/>
      <c r="Q71" s="156"/>
    </row>
    <row r="72" spans="1:17" ht="15" customHeight="1" x14ac:dyDescent="0.25">
      <c r="A72" s="156"/>
      <c r="B72" s="156"/>
      <c r="C72" s="156"/>
      <c r="D72" s="156"/>
      <c r="E72" s="156"/>
      <c r="F72" s="156"/>
      <c r="G72" s="156"/>
      <c r="H72" s="156"/>
      <c r="I72" s="156"/>
      <c r="J72" s="156"/>
      <c r="K72" s="156"/>
      <c r="L72" s="156"/>
      <c r="M72" s="156"/>
      <c r="N72" s="156"/>
      <c r="O72" s="156"/>
      <c r="P72" s="156"/>
      <c r="Q72" s="156"/>
    </row>
    <row r="73" spans="1:17" ht="15" customHeight="1" x14ac:dyDescent="0.25">
      <c r="A73" s="156"/>
      <c r="B73" s="156"/>
      <c r="C73" s="156"/>
      <c r="D73" s="156"/>
      <c r="E73" s="156"/>
      <c r="F73" s="156"/>
      <c r="G73" s="156"/>
      <c r="H73" s="156"/>
      <c r="I73" s="156"/>
      <c r="J73" s="156"/>
      <c r="K73" s="156"/>
      <c r="L73" s="156"/>
      <c r="M73" s="156"/>
      <c r="N73" s="156"/>
      <c r="O73" s="156"/>
      <c r="P73" s="156"/>
      <c r="Q73" s="156"/>
    </row>
    <row r="74" spans="1:17" ht="15" customHeight="1" x14ac:dyDescent="0.25">
      <c r="A74" s="156"/>
      <c r="B74" s="156"/>
      <c r="C74" s="156"/>
      <c r="D74" s="156"/>
      <c r="E74" s="156"/>
      <c r="F74" s="156"/>
      <c r="G74" s="156"/>
      <c r="H74" s="156"/>
      <c r="I74" s="156"/>
      <c r="J74" s="156"/>
      <c r="K74" s="156"/>
      <c r="L74" s="156"/>
      <c r="M74" s="156"/>
      <c r="N74" s="156"/>
      <c r="O74" s="156"/>
      <c r="P74" s="156"/>
      <c r="Q74" s="156"/>
    </row>
    <row r="75" spans="1:17" ht="15" customHeight="1" x14ac:dyDescent="0.25">
      <c r="A75" s="156"/>
      <c r="B75" s="156"/>
      <c r="C75" s="156"/>
      <c r="D75" s="156"/>
      <c r="E75" s="156"/>
      <c r="F75" s="156"/>
      <c r="G75" s="156"/>
      <c r="H75" s="156"/>
      <c r="I75" s="156"/>
      <c r="J75" s="156"/>
      <c r="K75" s="156"/>
      <c r="L75" s="156"/>
      <c r="M75" s="156"/>
      <c r="N75" s="156"/>
      <c r="O75" s="156"/>
      <c r="P75" s="156"/>
      <c r="Q75" s="156"/>
    </row>
    <row r="76" spans="1:17" ht="15" customHeight="1" x14ac:dyDescent="0.25">
      <c r="A76" s="156"/>
      <c r="B76" s="156"/>
      <c r="C76" s="156"/>
      <c r="D76" s="156"/>
      <c r="E76" s="156"/>
      <c r="F76" s="156"/>
      <c r="G76" s="156"/>
      <c r="H76" s="156"/>
      <c r="I76" s="156"/>
      <c r="J76" s="156"/>
      <c r="K76" s="156"/>
      <c r="L76" s="156"/>
      <c r="M76" s="156"/>
      <c r="N76" s="156"/>
      <c r="O76" s="156"/>
      <c r="P76" s="156"/>
      <c r="Q76" s="156"/>
    </row>
    <row r="77" spans="1:17" ht="15" customHeight="1" x14ac:dyDescent="0.25">
      <c r="A77" s="156"/>
      <c r="B77" s="156"/>
      <c r="C77" s="156"/>
      <c r="D77" s="156"/>
      <c r="E77" s="156"/>
      <c r="F77" s="156"/>
      <c r="G77" s="156"/>
      <c r="H77" s="156"/>
      <c r="I77" s="156"/>
      <c r="J77" s="156"/>
      <c r="K77" s="156"/>
      <c r="L77" s="156"/>
      <c r="M77" s="156"/>
      <c r="N77" s="156"/>
      <c r="O77" s="156"/>
      <c r="P77" s="156"/>
      <c r="Q77" s="156"/>
    </row>
    <row r="78" spans="1:17" ht="15" customHeight="1" x14ac:dyDescent="0.25">
      <c r="A78" s="156"/>
      <c r="B78" s="156"/>
      <c r="C78" s="156"/>
      <c r="D78" s="156"/>
      <c r="E78" s="156"/>
      <c r="F78" s="156"/>
      <c r="G78" s="156"/>
      <c r="H78" s="156"/>
      <c r="I78" s="156"/>
      <c r="J78" s="156"/>
      <c r="K78" s="156"/>
      <c r="L78" s="156"/>
      <c r="M78" s="156"/>
      <c r="N78" s="156"/>
      <c r="O78" s="156"/>
      <c r="P78" s="156"/>
      <c r="Q78" s="156"/>
    </row>
    <row r="79" spans="1:17" ht="15" customHeight="1" x14ac:dyDescent="0.25">
      <c r="A79" s="156"/>
      <c r="B79" s="156"/>
      <c r="C79" s="156"/>
      <c r="D79" s="156"/>
      <c r="E79" s="156"/>
      <c r="F79" s="156"/>
      <c r="G79" s="156"/>
      <c r="H79" s="156"/>
      <c r="I79" s="156"/>
      <c r="J79" s="156"/>
      <c r="K79" s="156"/>
      <c r="L79" s="156"/>
      <c r="M79" s="156"/>
      <c r="N79" s="156"/>
      <c r="O79" s="156"/>
      <c r="P79" s="156"/>
      <c r="Q79" s="156"/>
    </row>
    <row r="80" spans="1:17" ht="15" customHeight="1" x14ac:dyDescent="0.25">
      <c r="A80" s="156"/>
      <c r="B80" s="156"/>
      <c r="C80" s="156"/>
      <c r="D80" s="156"/>
      <c r="E80" s="156"/>
      <c r="F80" s="156"/>
      <c r="G80" s="156"/>
      <c r="H80" s="156"/>
      <c r="I80" s="156"/>
      <c r="J80" s="156"/>
      <c r="K80" s="156"/>
      <c r="L80" s="156"/>
      <c r="M80" s="156"/>
      <c r="N80" s="156"/>
      <c r="O80" s="156"/>
      <c r="P80" s="156"/>
      <c r="Q80" s="156"/>
    </row>
    <row r="81" spans="1:17" ht="15" customHeight="1" x14ac:dyDescent="0.25">
      <c r="A81" s="156"/>
      <c r="B81" s="156"/>
      <c r="C81" s="156"/>
      <c r="D81" s="156"/>
      <c r="E81" s="156"/>
      <c r="F81" s="156"/>
      <c r="G81" s="156"/>
      <c r="H81" s="156"/>
      <c r="I81" s="156"/>
      <c r="J81" s="156"/>
      <c r="K81" s="156"/>
      <c r="L81" s="156"/>
      <c r="M81" s="156"/>
      <c r="N81" s="156"/>
      <c r="O81" s="156"/>
      <c r="P81" s="156"/>
      <c r="Q81" s="156"/>
    </row>
    <row r="82" spans="1:17" ht="15" customHeight="1" x14ac:dyDescent="0.25">
      <c r="A82" s="156"/>
      <c r="B82" s="156"/>
      <c r="C82" s="156"/>
      <c r="D82" s="156"/>
      <c r="E82" s="156"/>
      <c r="F82" s="156"/>
      <c r="G82" s="156"/>
      <c r="H82" s="156"/>
      <c r="I82" s="156"/>
      <c r="J82" s="156"/>
      <c r="K82" s="156"/>
      <c r="L82" s="156"/>
      <c r="M82" s="156"/>
      <c r="N82" s="156"/>
      <c r="O82" s="156"/>
      <c r="P82" s="156"/>
      <c r="Q82" s="156"/>
    </row>
    <row r="83" spans="1:17" ht="15" customHeight="1" x14ac:dyDescent="0.25">
      <c r="A83" s="156"/>
      <c r="B83" s="156"/>
      <c r="C83" s="156"/>
      <c r="D83" s="156"/>
      <c r="E83" s="156"/>
      <c r="F83" s="156"/>
      <c r="G83" s="156"/>
      <c r="H83" s="156"/>
      <c r="I83" s="156"/>
      <c r="J83" s="156"/>
      <c r="K83" s="156"/>
      <c r="L83" s="156"/>
      <c r="M83" s="156"/>
      <c r="N83" s="156"/>
      <c r="O83" s="156"/>
      <c r="P83" s="156"/>
      <c r="Q83" s="156"/>
    </row>
    <row r="84" spans="1:17" ht="15" customHeight="1" x14ac:dyDescent="0.25">
      <c r="A84" s="156"/>
      <c r="B84" s="156"/>
      <c r="C84" s="156"/>
      <c r="D84" s="156"/>
      <c r="E84" s="156"/>
      <c r="F84" s="156"/>
      <c r="G84" s="156"/>
      <c r="H84" s="156"/>
      <c r="I84" s="156"/>
      <c r="J84" s="156"/>
      <c r="K84" s="156"/>
      <c r="L84" s="156"/>
      <c r="M84" s="156"/>
      <c r="N84" s="156"/>
      <c r="O84" s="156"/>
      <c r="P84" s="156"/>
      <c r="Q84" s="156"/>
    </row>
    <row r="85" spans="1:17" ht="15" customHeight="1" x14ac:dyDescent="0.25">
      <c r="A85" s="156"/>
      <c r="B85" s="156"/>
      <c r="C85" s="156"/>
      <c r="D85" s="156"/>
      <c r="E85" s="156"/>
      <c r="F85" s="156"/>
      <c r="G85" s="156"/>
      <c r="H85" s="156"/>
      <c r="I85" s="156"/>
      <c r="J85" s="156"/>
      <c r="K85" s="156"/>
      <c r="L85" s="156"/>
      <c r="M85" s="156"/>
      <c r="N85" s="156"/>
      <c r="O85" s="156"/>
      <c r="P85" s="156"/>
      <c r="Q85" s="156"/>
    </row>
    <row r="86" spans="1:17" ht="15" customHeight="1" x14ac:dyDescent="0.25">
      <c r="A86" s="156"/>
      <c r="B86" s="156"/>
      <c r="C86" s="156"/>
      <c r="D86" s="156"/>
      <c r="E86" s="156"/>
      <c r="F86" s="156"/>
      <c r="G86" s="156"/>
      <c r="H86" s="156"/>
      <c r="I86" s="156"/>
      <c r="J86" s="156"/>
      <c r="K86" s="156"/>
      <c r="L86" s="156"/>
      <c r="M86" s="156"/>
      <c r="N86" s="156"/>
      <c r="O86" s="156"/>
      <c r="P86" s="156"/>
      <c r="Q86" s="156"/>
    </row>
    <row r="87" spans="1:17" ht="15" customHeight="1" x14ac:dyDescent="0.25">
      <c r="A87" s="156"/>
      <c r="B87" s="156"/>
      <c r="C87" s="156"/>
      <c r="D87" s="156"/>
      <c r="E87" s="156"/>
      <c r="F87" s="156"/>
      <c r="G87" s="156"/>
      <c r="H87" s="156"/>
      <c r="I87" s="156"/>
      <c r="J87" s="156"/>
      <c r="K87" s="156"/>
      <c r="L87" s="156"/>
      <c r="M87" s="156"/>
      <c r="N87" s="156"/>
      <c r="O87" s="156"/>
      <c r="P87" s="156"/>
      <c r="Q87" s="156"/>
    </row>
    <row r="88" spans="1:17" ht="15" customHeight="1" x14ac:dyDescent="0.25">
      <c r="A88" s="156"/>
      <c r="B88" s="156"/>
      <c r="C88" s="156"/>
      <c r="D88" s="156"/>
      <c r="E88" s="156"/>
      <c r="F88" s="156"/>
      <c r="G88" s="156"/>
      <c r="H88" s="156"/>
      <c r="I88" s="156"/>
      <c r="J88" s="156"/>
      <c r="K88" s="156"/>
      <c r="L88" s="156"/>
      <c r="M88" s="156"/>
      <c r="N88" s="156"/>
      <c r="O88" s="156"/>
      <c r="P88" s="156"/>
      <c r="Q88" s="156"/>
    </row>
    <row r="89" spans="1:17" ht="15" customHeight="1" x14ac:dyDescent="0.25">
      <c r="A89" s="156"/>
      <c r="B89" s="156"/>
      <c r="C89" s="156"/>
      <c r="D89" s="156"/>
      <c r="E89" s="156"/>
      <c r="F89" s="156"/>
      <c r="G89" s="156"/>
      <c r="H89" s="156"/>
      <c r="I89" s="156"/>
      <c r="J89" s="156"/>
      <c r="K89" s="156"/>
      <c r="L89" s="156"/>
      <c r="M89" s="156"/>
      <c r="N89" s="156"/>
      <c r="O89" s="156"/>
      <c r="P89" s="156"/>
      <c r="Q89" s="156"/>
    </row>
    <row r="90" spans="1:17" ht="15" customHeight="1" x14ac:dyDescent="0.25">
      <c r="A90" s="156"/>
      <c r="B90" s="156"/>
      <c r="C90" s="156"/>
      <c r="D90" s="156"/>
      <c r="E90" s="156"/>
      <c r="F90" s="156"/>
      <c r="G90" s="156"/>
      <c r="H90" s="156"/>
      <c r="I90" s="156"/>
      <c r="J90" s="156"/>
      <c r="K90" s="156"/>
      <c r="L90" s="156"/>
      <c r="M90" s="156"/>
      <c r="N90" s="156"/>
      <c r="O90" s="156"/>
      <c r="P90" s="156"/>
      <c r="Q90" s="156"/>
    </row>
    <row r="91" spans="1:17" ht="15" customHeight="1" x14ac:dyDescent="0.25">
      <c r="A91" s="156"/>
      <c r="B91" s="156"/>
      <c r="C91" s="156"/>
      <c r="D91" s="156"/>
      <c r="E91" s="156"/>
      <c r="F91" s="156"/>
      <c r="G91" s="156"/>
      <c r="H91" s="156"/>
      <c r="I91" s="156"/>
      <c r="J91" s="156"/>
      <c r="K91" s="156"/>
      <c r="L91" s="156"/>
      <c r="M91" s="156"/>
      <c r="N91" s="156"/>
      <c r="O91" s="156"/>
      <c r="P91" s="156"/>
      <c r="Q91" s="156"/>
    </row>
    <row r="92" spans="1:17" ht="15" customHeight="1" x14ac:dyDescent="0.25">
      <c r="A92" s="156"/>
      <c r="B92" s="156"/>
      <c r="C92" s="156"/>
      <c r="D92" s="156"/>
      <c r="E92" s="156"/>
      <c r="F92" s="156"/>
      <c r="G92" s="156"/>
      <c r="H92" s="156"/>
      <c r="I92" s="156"/>
      <c r="J92" s="156"/>
      <c r="K92" s="156"/>
      <c r="L92" s="156"/>
      <c r="M92" s="156"/>
      <c r="N92" s="156"/>
      <c r="O92" s="156"/>
      <c r="P92" s="156"/>
      <c r="Q92" s="156"/>
    </row>
    <row r="93" spans="1:17" ht="15" customHeight="1" x14ac:dyDescent="0.25">
      <c r="A93" s="156"/>
      <c r="B93" s="156"/>
      <c r="C93" s="156"/>
      <c r="D93" s="156"/>
      <c r="E93" s="156"/>
      <c r="F93" s="156"/>
      <c r="G93" s="156"/>
      <c r="H93" s="156"/>
      <c r="I93" s="156"/>
      <c r="J93" s="156"/>
      <c r="K93" s="156"/>
      <c r="L93" s="156"/>
      <c r="M93" s="156"/>
      <c r="N93" s="156"/>
      <c r="O93" s="156"/>
      <c r="P93" s="156"/>
      <c r="Q93" s="156"/>
    </row>
    <row r="94" spans="1:17" ht="15" customHeight="1" x14ac:dyDescent="0.25">
      <c r="A94" s="156"/>
      <c r="B94" s="156"/>
      <c r="C94" s="156"/>
      <c r="D94" s="156"/>
      <c r="E94" s="156"/>
      <c r="F94" s="156"/>
      <c r="G94" s="156"/>
      <c r="H94" s="156"/>
      <c r="I94" s="156"/>
      <c r="J94" s="156"/>
      <c r="K94" s="156"/>
      <c r="L94" s="156"/>
      <c r="M94" s="156"/>
      <c r="N94" s="156"/>
      <c r="O94" s="156"/>
      <c r="P94" s="156"/>
      <c r="Q94" s="156"/>
    </row>
    <row r="95" spans="1:17" ht="15" customHeight="1" x14ac:dyDescent="0.25">
      <c r="A95" s="156"/>
      <c r="B95" s="156"/>
      <c r="C95" s="156"/>
      <c r="D95" s="156"/>
      <c r="E95" s="156"/>
      <c r="F95" s="156"/>
      <c r="G95" s="156"/>
      <c r="H95" s="156"/>
      <c r="I95" s="156"/>
      <c r="J95" s="156"/>
      <c r="K95" s="156"/>
      <c r="L95" s="156"/>
      <c r="M95" s="156"/>
      <c r="N95" s="156"/>
      <c r="O95" s="156"/>
      <c r="P95" s="156"/>
      <c r="Q95" s="156"/>
    </row>
    <row r="96" spans="1:17" ht="15" customHeight="1" x14ac:dyDescent="0.25">
      <c r="A96" s="156"/>
      <c r="B96" s="156"/>
      <c r="C96" s="156"/>
      <c r="D96" s="156"/>
      <c r="E96" s="156"/>
      <c r="F96" s="156"/>
      <c r="G96" s="156"/>
      <c r="H96" s="156"/>
      <c r="I96" s="156"/>
      <c r="J96" s="156"/>
      <c r="K96" s="156"/>
      <c r="L96" s="156"/>
      <c r="M96" s="156"/>
      <c r="N96" s="156"/>
      <c r="O96" s="156"/>
      <c r="P96" s="156"/>
      <c r="Q96" s="156"/>
    </row>
    <row r="97" spans="1:17" ht="15" customHeight="1" x14ac:dyDescent="0.25">
      <c r="A97" s="156"/>
      <c r="B97" s="156"/>
      <c r="C97" s="156"/>
      <c r="D97" s="156"/>
      <c r="E97" s="156"/>
      <c r="F97" s="156"/>
      <c r="G97" s="156"/>
      <c r="H97" s="156"/>
      <c r="I97" s="156"/>
      <c r="J97" s="156"/>
      <c r="K97" s="156"/>
      <c r="L97" s="156"/>
      <c r="M97" s="156"/>
      <c r="N97" s="156"/>
      <c r="O97" s="156"/>
      <c r="P97" s="156"/>
      <c r="Q97" s="156"/>
    </row>
    <row r="98" spans="1:17" ht="15" customHeight="1" x14ac:dyDescent="0.25">
      <c r="A98" s="156"/>
      <c r="B98" s="156"/>
      <c r="C98" s="156"/>
      <c r="D98" s="156"/>
      <c r="E98" s="156"/>
      <c r="F98" s="156"/>
      <c r="G98" s="156"/>
      <c r="H98" s="156"/>
      <c r="I98" s="156"/>
      <c r="J98" s="156"/>
      <c r="K98" s="156"/>
      <c r="L98" s="156"/>
      <c r="M98" s="156"/>
      <c r="N98" s="156"/>
      <c r="O98" s="156"/>
      <c r="P98" s="156"/>
      <c r="Q98" s="156"/>
    </row>
  </sheetData>
  <mergeCells count="2">
    <mergeCell ref="A2:I14"/>
    <mergeCell ref="A16:J59"/>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Chart of Accounts (Unit 1)</vt:lpstr>
      <vt:lpstr>Dec Journal Entries (Unit 4)</vt:lpstr>
      <vt:lpstr>T-Accounts - autofill (Unit 4)</vt:lpstr>
      <vt:lpstr>Trial Balance-autofil (Unit 4)</vt:lpstr>
      <vt:lpstr>Adjusting Entries (Unit 4)</vt:lpstr>
      <vt:lpstr>Income Statement (Unit 5)</vt:lpstr>
      <vt:lpstr>Stmt of Retained Earnings (U5) </vt:lpstr>
      <vt:lpstr>Balance Sheet (Unit 5)</vt:lpstr>
      <vt:lpstr>Closing Entries (Unit 5)</vt:lpstr>
      <vt:lpstr>Post Closing Trial Bal (Unit 5)</vt:lpstr>
      <vt:lpstr>Financial Analysis (Unit 5)</vt:lpstr>
      <vt:lpstr>'Balance Sheet (Unit 5)'!Print_Area</vt:lpstr>
      <vt:lpstr>'Closing Entries (Unit 5)'!Print_Area</vt:lpstr>
      <vt:lpstr>'Financial Analysis (Unit 5)'!Print_Area</vt:lpstr>
      <vt:lpstr>'T-Accounts - autofill (Unit 4)'!Print_Area</vt:lpstr>
      <vt:lpstr>'Trial Balance-autofil (Unit 4)'!Print_Area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Rourke, Adam</dc:creator>
  <cp:lastModifiedBy>JUMA</cp:lastModifiedBy>
  <cp:lastPrinted>2019-08-06T23:30:22Z</cp:lastPrinted>
  <dcterms:created xsi:type="dcterms:W3CDTF">2018-01-29T19:49:34Z</dcterms:created>
  <dcterms:modified xsi:type="dcterms:W3CDTF">2020-04-11T09:15:04Z</dcterms:modified>
</cp:coreProperties>
</file>